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Sylvia\Documents\MBA\CourseHero\"/>
    </mc:Choice>
  </mc:AlternateContent>
  <bookViews>
    <workbookView xWindow="0" yWindow="0" windowWidth="20490" windowHeight="7530" activeTab="25"/>
  </bookViews>
  <sheets>
    <sheet name="Fig 1a.PFF-1" sheetId="7" r:id="rId1"/>
    <sheet name="Fig 1b.PFF-2" sheetId="8" r:id="rId2"/>
    <sheet name="Fig 1c.PFF-3" sheetId="9" r:id="rId3"/>
    <sheet name="Fig 1d.PFF-4" sheetId="10" r:id="rId4"/>
    <sheet name="Fig 1e.PFF-5" sheetId="17" r:id="rId5"/>
    <sheet name="Fig 1f.PFF Summary" sheetId="18" r:id="rId6"/>
    <sheet name="Fig 2.EFE" sheetId="1" r:id="rId7"/>
    <sheet name="Fig 2b.EFE After" sheetId="28" r:id="rId8"/>
    <sheet name="Fig 3. CPM" sheetId="31" r:id="rId9"/>
    <sheet name="Fig 4. RBV" sheetId="32" r:id="rId10"/>
    <sheet name="Fig 5. IFE" sheetId="2" r:id="rId11"/>
    <sheet name="Fig 5b. IFE After" sheetId="29" r:id="rId12"/>
    <sheet name="Fig 6. SWOT" sheetId="3" r:id="rId13"/>
    <sheet name="Fig 7. SPACE" sheetId="12" r:id="rId14"/>
    <sheet name="Fig 8. BCG" sheetId="5" r:id="rId15"/>
    <sheet name="Fig 9. IE" sheetId="6" r:id="rId16"/>
    <sheet name="Fig 10. Grand" sheetId="14" r:id="rId17"/>
    <sheet name="Fig 11. Plain Vanilla Summary" sheetId="19" r:id="rId18"/>
    <sheet name="Fig 12. QSPM" sheetId="30" r:id="rId19"/>
    <sheet name="Fig 13a. Debt-Stock" sheetId="21" r:id="rId20"/>
    <sheet name="Fig 13b.Scenario 1" sheetId="24" r:id="rId21"/>
    <sheet name="Fib 13c.Scenario 2" sheetId="22" r:id="rId22"/>
    <sheet name="Fig 14. Income Statement" sheetId="23" r:id="rId23"/>
    <sheet name="Fig 15. Financial Forecast" sheetId="25" r:id="rId24"/>
    <sheet name="Fig 16. Financial Ratios" sheetId="26" r:id="rId25"/>
    <sheet name="Template-IncSta-BalSheet" sheetId="27" r:id="rId2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5" l="1"/>
  <c r="A10" i="6"/>
  <c r="A9" i="6"/>
  <c r="A8" i="6"/>
  <c r="J1" i="29"/>
  <c r="F1" i="29"/>
  <c r="B1" i="29"/>
  <c r="J2" i="2"/>
  <c r="F2" i="2"/>
  <c r="B2" i="2"/>
  <c r="J1" i="28"/>
  <c r="F1" i="28"/>
  <c r="B1" i="28"/>
  <c r="J12" i="8" l="1"/>
  <c r="I11" i="8"/>
  <c r="J24" i="29"/>
  <c r="F24" i="29"/>
  <c r="B24" i="29"/>
  <c r="J25" i="28"/>
  <c r="F25" i="28"/>
  <c r="B25" i="28"/>
  <c r="J8" i="32"/>
  <c r="D24" i="29" l="1"/>
  <c r="H24" i="29"/>
  <c r="H25" i="28"/>
  <c r="L25" i="28"/>
  <c r="L24" i="29"/>
  <c r="D25" i="28"/>
  <c r="J14" i="17"/>
  <c r="I13" i="17"/>
  <c r="J12" i="17"/>
  <c r="I11" i="17"/>
  <c r="J10" i="17"/>
  <c r="I9" i="17"/>
  <c r="J8" i="17"/>
  <c r="I7" i="17"/>
  <c r="J6" i="17"/>
  <c r="I5" i="17"/>
  <c r="J8" i="7"/>
  <c r="I7" i="7"/>
  <c r="J12" i="10"/>
  <c r="I11" i="10"/>
  <c r="J10" i="10"/>
  <c r="I9" i="10"/>
  <c r="J8" i="10"/>
  <c r="I7" i="10"/>
  <c r="J6" i="10"/>
  <c r="I5" i="10"/>
  <c r="J5" i="32"/>
  <c r="J16" i="9"/>
  <c r="I15" i="9"/>
  <c r="J14" i="9"/>
  <c r="I13" i="9"/>
  <c r="J12" i="9"/>
  <c r="I11" i="9"/>
  <c r="J10" i="9"/>
  <c r="I9" i="9"/>
  <c r="J8" i="9"/>
  <c r="I7" i="9"/>
  <c r="J6" i="9"/>
  <c r="I5" i="9"/>
  <c r="J14" i="8"/>
  <c r="I13" i="8"/>
  <c r="J10" i="8"/>
  <c r="I9" i="8"/>
  <c r="J8" i="8"/>
  <c r="I7" i="8"/>
  <c r="J6" i="8"/>
  <c r="I5" i="8"/>
  <c r="J18" i="7"/>
  <c r="I17" i="7"/>
  <c r="J16" i="7"/>
  <c r="I15" i="7"/>
  <c r="J14" i="7"/>
  <c r="I13" i="7"/>
  <c r="J12" i="7"/>
  <c r="I11" i="7"/>
  <c r="J10" i="7"/>
  <c r="I9" i="7"/>
  <c r="J6" i="7"/>
  <c r="I5" i="7"/>
  <c r="J4" i="32"/>
  <c r="B9" i="12"/>
  <c r="D7" i="12"/>
  <c r="D6" i="12"/>
  <c r="B17" i="12"/>
  <c r="D16" i="12"/>
  <c r="J25" i="2" l="1"/>
  <c r="F25" i="2"/>
  <c r="B25" i="2"/>
  <c r="J26" i="1"/>
  <c r="F26" i="1"/>
  <c r="B26" i="1"/>
  <c r="J6" i="32"/>
  <c r="J7" i="32"/>
  <c r="J9" i="32"/>
  <c r="B10" i="32"/>
  <c r="B13" i="31"/>
  <c r="D13" i="31"/>
  <c r="F13" i="31"/>
  <c r="H13" i="31"/>
  <c r="L26" i="1" l="1"/>
  <c r="H26" i="1"/>
  <c r="D26" i="1"/>
  <c r="H25" i="2"/>
  <c r="L25" i="2"/>
  <c r="D25" i="2"/>
  <c r="J10" i="32"/>
  <c r="K5" i="32" s="1"/>
  <c r="B48" i="30"/>
  <c r="K4" i="32" l="1"/>
  <c r="K8" i="32"/>
  <c r="K6" i="32"/>
  <c r="K7" i="32"/>
  <c r="K9" i="32"/>
  <c r="G48" i="30"/>
  <c r="J48" i="30"/>
  <c r="D48" i="30"/>
  <c r="K10" i="32" l="1"/>
  <c r="B12" i="24"/>
  <c r="C12" i="24"/>
  <c r="D12" i="24"/>
  <c r="F12" i="24"/>
  <c r="G12" i="24"/>
  <c r="H12" i="24"/>
  <c r="B13" i="24"/>
  <c r="B15" i="24" s="1"/>
  <c r="C13" i="24"/>
  <c r="D13" i="24"/>
  <c r="D15" i="24" s="1"/>
  <c r="F13" i="24"/>
  <c r="F15" i="24" s="1"/>
  <c r="F16" i="24" s="1"/>
  <c r="F17" i="24" s="1"/>
  <c r="G13" i="24"/>
  <c r="H13" i="24"/>
  <c r="F14" i="24"/>
  <c r="G14" i="24"/>
  <c r="H14" i="24"/>
  <c r="C15" i="24"/>
  <c r="C16" i="24" s="1"/>
  <c r="B18" i="24"/>
  <c r="C18" i="24"/>
  <c r="D18" i="24"/>
  <c r="F18" i="24"/>
  <c r="G18" i="24"/>
  <c r="H18" i="24"/>
  <c r="B22" i="24"/>
  <c r="B26" i="24" s="1"/>
  <c r="F22" i="24"/>
  <c r="G26" i="24" s="1"/>
  <c r="B23" i="24"/>
  <c r="F23" i="24" s="1"/>
  <c r="C23" i="24"/>
  <c r="G23" i="24" s="1"/>
  <c r="D23" i="24"/>
  <c r="H23" i="24" s="1"/>
  <c r="B25" i="24"/>
  <c r="C25" i="24"/>
  <c r="D25" i="24"/>
  <c r="F25" i="24"/>
  <c r="G25" i="24"/>
  <c r="H25" i="24"/>
  <c r="B30" i="24"/>
  <c r="C30" i="24"/>
  <c r="D30" i="24"/>
  <c r="F30" i="24"/>
  <c r="G30" i="24"/>
  <c r="H30" i="24"/>
  <c r="A38" i="24"/>
  <c r="A39" i="24"/>
  <c r="G7" i="23"/>
  <c r="F7" i="23" s="1"/>
  <c r="E7" i="23" s="1"/>
  <c r="D7" i="23" s="1"/>
  <c r="C7" i="23" s="1"/>
  <c r="I7" i="23"/>
  <c r="J7" i="23" s="1"/>
  <c r="K7" i="23" s="1"/>
  <c r="L7" i="23" s="1"/>
  <c r="B12" i="22"/>
  <c r="C12" i="22"/>
  <c r="D12" i="22"/>
  <c r="F12" i="22"/>
  <c r="G12" i="22"/>
  <c r="H12" i="22"/>
  <c r="B13" i="22"/>
  <c r="B15" i="22" s="1"/>
  <c r="B16" i="22" s="1"/>
  <c r="B17" i="22" s="1"/>
  <c r="C13" i="22"/>
  <c r="C15" i="22" s="1"/>
  <c r="D13" i="22"/>
  <c r="F13" i="22"/>
  <c r="G13" i="22"/>
  <c r="H13" i="22"/>
  <c r="F14" i="22"/>
  <c r="F15" i="22" s="1"/>
  <c r="F16" i="22" s="1"/>
  <c r="F17" i="22" s="1"/>
  <c r="G14" i="22"/>
  <c r="H14" i="22"/>
  <c r="D15" i="22"/>
  <c r="D16" i="22" s="1"/>
  <c r="D17" i="22" s="1"/>
  <c r="B18" i="22"/>
  <c r="C18" i="22"/>
  <c r="D18" i="22"/>
  <c r="F18" i="22"/>
  <c r="G18" i="22"/>
  <c r="H18" i="22"/>
  <c r="B22" i="22"/>
  <c r="C26" i="22" s="1"/>
  <c r="F22" i="22"/>
  <c r="G26" i="22" s="1"/>
  <c r="B23" i="22"/>
  <c r="C23" i="22"/>
  <c r="G23" i="22" s="1"/>
  <c r="D23" i="22"/>
  <c r="H23" i="22" s="1"/>
  <c r="F23" i="22"/>
  <c r="B25" i="22"/>
  <c r="C25" i="22"/>
  <c r="D25" i="22"/>
  <c r="F25" i="22"/>
  <c r="G25" i="22"/>
  <c r="H25" i="22"/>
  <c r="B30" i="22"/>
  <c r="C30" i="22"/>
  <c r="D30" i="22"/>
  <c r="F30" i="22"/>
  <c r="G30" i="22"/>
  <c r="H30" i="22"/>
  <c r="A38" i="22"/>
  <c r="A39" i="22"/>
  <c r="B19" i="21"/>
  <c r="B21" i="21" s="1"/>
  <c r="B22" i="21" s="1"/>
  <c r="C19" i="21"/>
  <c r="D19" i="21"/>
  <c r="D21" i="21" s="1"/>
  <c r="D22" i="21" s="1"/>
  <c r="D23" i="21" s="1"/>
  <c r="E19" i="21"/>
  <c r="E21" i="21" s="1"/>
  <c r="E22" i="21" s="1"/>
  <c r="E23" i="21" s="1"/>
  <c r="F19" i="21"/>
  <c r="G19" i="21"/>
  <c r="B20" i="21"/>
  <c r="C20" i="21"/>
  <c r="F20" i="21"/>
  <c r="G20" i="21"/>
  <c r="C21" i="21"/>
  <c r="C22" i="21" s="1"/>
  <c r="G21" i="21"/>
  <c r="G22" i="21" s="1"/>
  <c r="G23" i="21" s="1"/>
  <c r="B24" i="21"/>
  <c r="C24" i="21"/>
  <c r="D24" i="21"/>
  <c r="E24" i="21"/>
  <c r="F24" i="21"/>
  <c r="G24" i="21"/>
  <c r="A28" i="21"/>
  <c r="A29" i="21"/>
  <c r="F21" i="21" l="1"/>
  <c r="F22" i="21" s="1"/>
  <c r="G15" i="22"/>
  <c r="G16" i="22" s="1"/>
  <c r="G17" i="22" s="1"/>
  <c r="C27" i="22"/>
  <c r="F26" i="22"/>
  <c r="F27" i="22" s="1"/>
  <c r="H26" i="22"/>
  <c r="H27" i="22" s="1"/>
  <c r="H28" i="22" s="1"/>
  <c r="H29" i="22" s="1"/>
  <c r="H31" i="22" s="1"/>
  <c r="D39" i="22" s="1"/>
  <c r="H15" i="24"/>
  <c r="B26" i="22"/>
  <c r="B27" i="22" s="1"/>
  <c r="B28" i="22" s="1"/>
  <c r="B29" i="22" s="1"/>
  <c r="B31" i="22" s="1"/>
  <c r="B38" i="22" s="1"/>
  <c r="C7" i="26"/>
  <c r="C3" i="26"/>
  <c r="D19" i="22"/>
  <c r="D36" i="22" s="1"/>
  <c r="D26" i="22"/>
  <c r="D27" i="22" s="1"/>
  <c r="D28" i="22" s="1"/>
  <c r="D29" i="22" s="1"/>
  <c r="F19" i="22"/>
  <c r="B37" i="22" s="1"/>
  <c r="G19" i="22"/>
  <c r="C37" i="22" s="1"/>
  <c r="D31" i="22"/>
  <c r="D38" i="22" s="1"/>
  <c r="B19" i="22"/>
  <c r="B36" i="22" s="1"/>
  <c r="C17" i="24"/>
  <c r="C19" i="24" s="1"/>
  <c r="C36" i="24" s="1"/>
  <c r="G27" i="22"/>
  <c r="G28" i="22" s="1"/>
  <c r="G29" i="22" s="1"/>
  <c r="G31" i="22" s="1"/>
  <c r="C39" i="22" s="1"/>
  <c r="F28" i="22"/>
  <c r="F29" i="22" s="1"/>
  <c r="F31" i="22" s="1"/>
  <c r="B39" i="22" s="1"/>
  <c r="C28" i="22"/>
  <c r="C29" i="22" s="1"/>
  <c r="C31" i="22" s="1"/>
  <c r="C38" i="22" s="1"/>
  <c r="H15" i="22"/>
  <c r="H16" i="22" s="1"/>
  <c r="C26" i="24"/>
  <c r="C27" i="24" s="1"/>
  <c r="C28" i="24" s="1"/>
  <c r="C29" i="24" s="1"/>
  <c r="C31" i="24" s="1"/>
  <c r="C38" i="24" s="1"/>
  <c r="B27" i="24"/>
  <c r="B28" i="24" s="1"/>
  <c r="B29" i="24" s="1"/>
  <c r="B31" i="24" s="1"/>
  <c r="B38" i="24" s="1"/>
  <c r="F23" i="21"/>
  <c r="F25" i="21" s="1"/>
  <c r="D28" i="21" s="1"/>
  <c r="C24" i="26"/>
  <c r="C16" i="22"/>
  <c r="C17" i="22" s="1"/>
  <c r="C19" i="22" s="1"/>
  <c r="C36" i="22" s="1"/>
  <c r="F19" i="24"/>
  <c r="B37" i="24" s="1"/>
  <c r="H26" i="24"/>
  <c r="F26" i="24"/>
  <c r="F27" i="24" s="1"/>
  <c r="F28" i="24" s="1"/>
  <c r="F29" i="24" s="1"/>
  <c r="F31" i="24" s="1"/>
  <c r="B39" i="24" s="1"/>
  <c r="D26" i="24"/>
  <c r="D27" i="24" s="1"/>
  <c r="D28" i="24" s="1"/>
  <c r="D29" i="24" s="1"/>
  <c r="D31" i="24" s="1"/>
  <c r="D38" i="24" s="1"/>
  <c r="G27" i="24"/>
  <c r="G28" i="24" s="1"/>
  <c r="G29" i="24" s="1"/>
  <c r="G31" i="24" s="1"/>
  <c r="C39" i="24" s="1"/>
  <c r="H27" i="24"/>
  <c r="H28" i="24" s="1"/>
  <c r="H29" i="24" s="1"/>
  <c r="H31" i="24" s="1"/>
  <c r="D39" i="24" s="1"/>
  <c r="H16" i="24"/>
  <c r="H17" i="24" s="1"/>
  <c r="H19" i="24" s="1"/>
  <c r="D37" i="24" s="1"/>
  <c r="G15" i="24"/>
  <c r="G16" i="24" s="1"/>
  <c r="G17" i="24" s="1"/>
  <c r="G19" i="24" s="1"/>
  <c r="C37" i="24" s="1"/>
  <c r="B23" i="21"/>
  <c r="B25" i="21" s="1"/>
  <c r="B28" i="21" s="1"/>
  <c r="E25" i="21"/>
  <c r="C29" i="21" s="1"/>
  <c r="D25" i="21"/>
  <c r="C28" i="21" s="1"/>
  <c r="G25" i="21"/>
  <c r="D29" i="21" s="1"/>
  <c r="C23" i="21"/>
  <c r="C25" i="21" s="1"/>
  <c r="B29" i="21" s="1"/>
  <c r="D16" i="24"/>
  <c r="D17" i="24" s="1"/>
  <c r="D19" i="24" s="1"/>
  <c r="D36" i="24" s="1"/>
  <c r="B16" i="24"/>
  <c r="B17" i="24" s="1"/>
  <c r="B19" i="24" s="1"/>
  <c r="B36" i="24" s="1"/>
  <c r="B15" i="17"/>
  <c r="I15" i="17"/>
  <c r="B8" i="18" s="1"/>
  <c r="H13" i="12"/>
  <c r="H14" i="12"/>
  <c r="H15" i="12"/>
  <c r="H16" i="12"/>
  <c r="H12" i="12"/>
  <c r="F17" i="12"/>
  <c r="D13" i="12"/>
  <c r="D14" i="12"/>
  <c r="D15" i="12"/>
  <c r="D12" i="12"/>
  <c r="H5" i="12"/>
  <c r="H6" i="12"/>
  <c r="H7" i="12"/>
  <c r="H8" i="12"/>
  <c r="H4" i="12"/>
  <c r="F9" i="12"/>
  <c r="D5" i="12"/>
  <c r="D4" i="12"/>
  <c r="D9" i="12" s="1"/>
  <c r="H17" i="22" l="1"/>
  <c r="H19" i="22" s="1"/>
  <c r="D37" i="22" s="1"/>
  <c r="D17" i="12"/>
  <c r="H9" i="12"/>
  <c r="J15" i="17"/>
  <c r="C8" i="18" s="1"/>
  <c r="H17" i="12"/>
  <c r="B15" i="25" l="1"/>
  <c r="B13" i="10"/>
  <c r="J13" i="10"/>
  <c r="C7" i="18" s="1"/>
  <c r="I13" i="10"/>
  <c r="B7" i="18" s="1"/>
  <c r="J17" i="9"/>
  <c r="C6" i="18" s="1"/>
  <c r="B17" i="9"/>
  <c r="B19" i="7"/>
  <c r="B15" i="8"/>
  <c r="D15" i="25" l="1"/>
  <c r="J15" i="8"/>
  <c r="C5" i="18" s="1"/>
  <c r="I15" i="8"/>
  <c r="B5" i="18" s="1"/>
  <c r="I17" i="9"/>
  <c r="B6" i="18" s="1"/>
  <c r="I19" i="7"/>
  <c r="B4" i="18" s="1"/>
  <c r="J19" i="7"/>
  <c r="C4" i="18" s="1"/>
  <c r="C15" i="25" l="1"/>
  <c r="C9" i="18"/>
  <c r="B9" i="18"/>
  <c r="E15" i="25" l="1"/>
</calcChain>
</file>

<file path=xl/sharedStrings.xml><?xml version="1.0" encoding="utf-8"?>
<sst xmlns="http://schemas.openxmlformats.org/spreadsheetml/2006/main" count="583" uniqueCount="374">
  <si>
    <t>Key Internal Factors</t>
  </si>
  <si>
    <t>Strengths</t>
  </si>
  <si>
    <t>Weaknesses</t>
  </si>
  <si>
    <t>Weight</t>
  </si>
  <si>
    <t>Rating</t>
  </si>
  <si>
    <t>Weighted Score</t>
  </si>
  <si>
    <t>Total</t>
  </si>
  <si>
    <t>Key External Factors</t>
  </si>
  <si>
    <t>Opportunities</t>
  </si>
  <si>
    <t>Threats</t>
  </si>
  <si>
    <t>SO Strategies</t>
  </si>
  <si>
    <t xml:space="preserve">WO Strategies </t>
  </si>
  <si>
    <t>ST Strategies</t>
  </si>
  <si>
    <t>WT Strategies</t>
  </si>
  <si>
    <t>Internal Analysis</t>
  </si>
  <si>
    <t>External Analysis</t>
  </si>
  <si>
    <t>Financial Position (FP)</t>
  </si>
  <si>
    <t xml:space="preserve">Stability Position (SP) </t>
  </si>
  <si>
    <t>Competitive Position (CP)</t>
  </si>
  <si>
    <t>Industry Position (IP)</t>
  </si>
  <si>
    <t>Ease of entry into market</t>
  </si>
  <si>
    <t>Rising costs of factors of production</t>
  </si>
  <si>
    <t xml:space="preserve">Competitive pressure </t>
  </si>
  <si>
    <t>BCG</t>
  </si>
  <si>
    <t>Current</t>
  </si>
  <si>
    <t>Present Rating</t>
  </si>
  <si>
    <t>Future Rating</t>
  </si>
  <si>
    <t>Highly Unattractive</t>
  </si>
  <si>
    <t>Highly Attractive</t>
  </si>
  <si>
    <t>Future (3-5 Years)</t>
  </si>
  <si>
    <t>Total Weighted Score:</t>
  </si>
  <si>
    <t>Availability of Substitutes</t>
  </si>
  <si>
    <t>Market Share</t>
  </si>
  <si>
    <t>Market Share of Largest Competitor</t>
  </si>
  <si>
    <t>Relative Market Share</t>
  </si>
  <si>
    <t>Divisions</t>
  </si>
  <si>
    <t>Percent Revenues</t>
  </si>
  <si>
    <t>Industry Growth Rate</t>
  </si>
  <si>
    <t>Weights</t>
  </si>
  <si>
    <t>Weighted Rating</t>
  </si>
  <si>
    <t>FP Total</t>
  </si>
  <si>
    <t>SP Total</t>
  </si>
  <si>
    <t>CP Total</t>
  </si>
  <si>
    <t>IP Total</t>
  </si>
  <si>
    <t>Market share</t>
  </si>
  <si>
    <t>Control over suppliers</t>
  </si>
  <si>
    <t>Barriers to entry</t>
  </si>
  <si>
    <t>Profit potential</t>
  </si>
  <si>
    <t xml:space="preserve">Growth potential </t>
  </si>
  <si>
    <t>IE</t>
  </si>
  <si>
    <t>Strategic Alternatives</t>
  </si>
  <si>
    <t>Key Factors</t>
  </si>
  <si>
    <t>AS</t>
  </si>
  <si>
    <t>TAS</t>
  </si>
  <si>
    <t>Slow Market Growth</t>
  </si>
  <si>
    <t>3.  Joint Ventures</t>
  </si>
  <si>
    <t>2.  Unrelated Diversification</t>
  </si>
  <si>
    <t>1.  Related Diversification</t>
  </si>
  <si>
    <t>Quadrant IV</t>
  </si>
  <si>
    <t>Quadrant III</t>
  </si>
  <si>
    <t>Strong Competitive Position</t>
  </si>
  <si>
    <t>Weak Competitive Position</t>
  </si>
  <si>
    <t>Quadrant I</t>
  </si>
  <si>
    <t>Quadrant II</t>
  </si>
  <si>
    <t>Rapid Market Growth</t>
  </si>
  <si>
    <t>Critical Success Factors</t>
  </si>
  <si>
    <t>Score</t>
  </si>
  <si>
    <t>Product Quality</t>
  </si>
  <si>
    <t>Empirical Indicators</t>
  </si>
  <si>
    <t xml:space="preserve">Core Competencies </t>
  </si>
  <si>
    <t xml:space="preserve">Rare </t>
  </si>
  <si>
    <t>Hard to Imitate</t>
  </si>
  <si>
    <t>Valuable</t>
  </si>
  <si>
    <t>Sustained Competitive Advantage</t>
  </si>
  <si>
    <t>Total Weight</t>
  </si>
  <si>
    <t>Percent Total</t>
  </si>
  <si>
    <t>Present</t>
  </si>
  <si>
    <t>Future</t>
  </si>
  <si>
    <t>Opportunity or Threat</t>
  </si>
  <si>
    <t>Assessment</t>
  </si>
  <si>
    <t>Factors Summary:</t>
  </si>
  <si>
    <t>Barriers to Entry</t>
  </si>
  <si>
    <t>OPPORTUNITY</t>
  </si>
  <si>
    <t>Power of Buyers</t>
  </si>
  <si>
    <t>THREAT</t>
  </si>
  <si>
    <t>Power of Suppliers</t>
  </si>
  <si>
    <t>Percent  Profits</t>
  </si>
  <si>
    <t>Percent Profits</t>
  </si>
  <si>
    <t>Mildly Unattractive</t>
  </si>
  <si>
    <t xml:space="preserve">Neutral </t>
  </si>
  <si>
    <t>Mildly Attractive</t>
  </si>
  <si>
    <t>Rivalry</t>
  </si>
  <si>
    <t>Technological know-how</t>
  </si>
  <si>
    <t>1. Market development</t>
  </si>
  <si>
    <t>4. Horizontal integration</t>
  </si>
  <si>
    <t>5. Divestiture</t>
  </si>
  <si>
    <t>6. Liquidation</t>
  </si>
  <si>
    <t>2. Market penetration</t>
  </si>
  <si>
    <t>3. Product development</t>
  </si>
  <si>
    <t>4. Forward integration</t>
  </si>
  <si>
    <t>5. Backward integration</t>
  </si>
  <si>
    <t>6. Horizontal integration</t>
  </si>
  <si>
    <t>7. Related diversification</t>
  </si>
  <si>
    <t>1. Retrenchment</t>
  </si>
  <si>
    <t>2. Related diversification</t>
  </si>
  <si>
    <t>3. Unrelated diversification</t>
  </si>
  <si>
    <t>4. Divestiture</t>
  </si>
  <si>
    <t>5. Liquidation</t>
  </si>
  <si>
    <t>SPACE</t>
  </si>
  <si>
    <t>Grand</t>
  </si>
  <si>
    <t>Recommended Strategy</t>
  </si>
  <si>
    <t>Matrix</t>
  </si>
  <si>
    <t>Combo</t>
  </si>
  <si>
    <t>Stock</t>
  </si>
  <si>
    <t>Debt</t>
  </si>
  <si>
    <t>$EPS</t>
  </si>
  <si>
    <t>#Shares</t>
  </si>
  <si>
    <t>$EAT</t>
  </si>
  <si>
    <t>$Taxes</t>
  </si>
  <si>
    <t>$EBT</t>
  </si>
  <si>
    <t>$Interest</t>
  </si>
  <si>
    <t>$EBIT</t>
  </si>
  <si>
    <t>Debt/Stock Combo</t>
  </si>
  <si>
    <t>100% Stock</t>
  </si>
  <si>
    <t>100% Debt</t>
  </si>
  <si>
    <t>Outstanding Shares</t>
  </si>
  <si>
    <t>Stock Price</t>
  </si>
  <si>
    <t>Debt/Stock Ratio</t>
  </si>
  <si>
    <t>Tax Rate</t>
  </si>
  <si>
    <t>Interest</t>
  </si>
  <si>
    <t>EBIT range</t>
  </si>
  <si>
    <t>High</t>
  </si>
  <si>
    <t>Low</t>
  </si>
  <si>
    <t>Capital Needed</t>
  </si>
  <si>
    <t>How?</t>
  </si>
  <si>
    <t>Amount</t>
  </si>
  <si>
    <t>Item</t>
  </si>
  <si>
    <t>Adjust only value in colored cells.</t>
  </si>
  <si>
    <t>EPS/EBIT Analysis Example</t>
  </si>
  <si>
    <t>Boom</t>
  </si>
  <si>
    <t>Normal</t>
  </si>
  <si>
    <t>Recession</t>
  </si>
  <si>
    <t>Summary</t>
  </si>
  <si>
    <t>EPS</t>
  </si>
  <si>
    <t>EAT</t>
  </si>
  <si>
    <t>Taxes</t>
  </si>
  <si>
    <t>EBT</t>
  </si>
  <si>
    <t>EBIT</t>
  </si>
  <si>
    <t>Debt Financing</t>
  </si>
  <si>
    <t>Common Stock Financing</t>
  </si>
  <si>
    <t>Interest Rate</t>
  </si>
  <si>
    <t>EPS/EBIT Analysis</t>
  </si>
  <si>
    <t>Dividends per Share</t>
  </si>
  <si>
    <t>Net Profit Margin</t>
  </si>
  <si>
    <t>Total Net Income</t>
  </si>
  <si>
    <t>Total Operations</t>
  </si>
  <si>
    <t>Discontinued Operations</t>
  </si>
  <si>
    <t>Continuing Operations</t>
  </si>
  <si>
    <t>Net Income After Taxes</t>
  </si>
  <si>
    <t>Income Taxes</t>
  </si>
  <si>
    <t>Income Before Taxes</t>
  </si>
  <si>
    <t>Nonoperating Expenses</t>
  </si>
  <si>
    <t>Nonoperating Income</t>
  </si>
  <si>
    <t>Operating Margin</t>
  </si>
  <si>
    <t>Operating Income</t>
  </si>
  <si>
    <t>Depreciation &amp; Amortization</t>
  </si>
  <si>
    <t>SG&amp;A Expense</t>
  </si>
  <si>
    <t>Gross Profit Margin</t>
  </si>
  <si>
    <t>Gross Profit</t>
  </si>
  <si>
    <t>Cost of Goods Sold</t>
  </si>
  <si>
    <t>Revenue</t>
  </si>
  <si>
    <t>Actual</t>
  </si>
  <si>
    <t>Projected</t>
  </si>
  <si>
    <t>=&gt;</t>
  </si>
  <si>
    <t>&lt;=</t>
  </si>
  <si>
    <t>Year Ending January 1st</t>
  </si>
  <si>
    <t>Fiscal Years 2006-2015</t>
  </si>
  <si>
    <t xml:space="preserve">Historical and Projected Income Statement </t>
  </si>
  <si>
    <t>Net Income</t>
  </si>
  <si>
    <t>Income Tax</t>
  </si>
  <si>
    <t>Earnings Before Tax</t>
  </si>
  <si>
    <t>Earnings Before Interest and Tax</t>
  </si>
  <si>
    <t>Total Operating Expenses</t>
  </si>
  <si>
    <t xml:space="preserve">  Selling General and Administrative </t>
  </si>
  <si>
    <t>Operating Expenses:</t>
  </si>
  <si>
    <t xml:space="preserve">  Gross Profit</t>
  </si>
  <si>
    <t>Total Revenue</t>
  </si>
  <si>
    <t>Year</t>
  </si>
  <si>
    <t>Projections</t>
  </si>
  <si>
    <t>Financial Forecast</t>
  </si>
  <si>
    <t>Current market price per share</t>
  </si>
  <si>
    <t>Annual dividends per share</t>
  </si>
  <si>
    <t>Dividend yield on common stock=</t>
  </si>
  <si>
    <t>Annual earnings per share</t>
  </si>
  <si>
    <t>Dividend payout ratio=</t>
  </si>
  <si>
    <t>Earnings per share</t>
  </si>
  <si>
    <t>Market price per share</t>
  </si>
  <si>
    <t>Price/earnings ratio=</t>
  </si>
  <si>
    <t>5. Other Ratios</t>
  </si>
  <si>
    <t>Shareholders' equity</t>
  </si>
  <si>
    <t xml:space="preserve">Current liabilities      </t>
  </si>
  <si>
    <t>Current liabilities to equity=</t>
  </si>
  <si>
    <t>Interest charges + Lease obligations</t>
  </si>
  <si>
    <t>Profit before taxes + Interest charges + Lease charges</t>
  </si>
  <si>
    <t>Coverage of fixed charges=</t>
  </si>
  <si>
    <t>interest charges</t>
  </si>
  <si>
    <t>Profit before taxes + interest charges</t>
  </si>
  <si>
    <t>Times interest earned=</t>
  </si>
  <si>
    <t xml:space="preserve">Long-term debt         </t>
  </si>
  <si>
    <t>Long-term debt to capital structure=</t>
  </si>
  <si>
    <t xml:space="preserve">Total debt                      </t>
  </si>
  <si>
    <t>Debt to equity ratio=</t>
  </si>
  <si>
    <t>Total Assets</t>
  </si>
  <si>
    <t xml:space="preserve">Total debt                </t>
  </si>
  <si>
    <t>Debt to asset ratio=</t>
  </si>
  <si>
    <t>4. Leverage Ratios</t>
  </si>
  <si>
    <t>Net sales for year/ 365</t>
  </si>
  <si>
    <t xml:space="preserve">Cash                                  </t>
  </si>
  <si>
    <t>Days of cash=</t>
  </si>
  <si>
    <t>Purchases for year/ 365</t>
  </si>
  <si>
    <t>Accounts payable</t>
  </si>
  <si>
    <t>Accounts payable period=</t>
  </si>
  <si>
    <t>Accounts receivable</t>
  </si>
  <si>
    <t>Annual credit sales</t>
  </si>
  <si>
    <t>Accounts receivable turnover=</t>
  </si>
  <si>
    <t>Sales for year/ 365</t>
  </si>
  <si>
    <t>Average collection period =</t>
  </si>
  <si>
    <t>Fixed Assets</t>
  </si>
  <si>
    <t xml:space="preserve">Sales             </t>
  </si>
  <si>
    <t>Fixed asset turnover=</t>
  </si>
  <si>
    <t xml:space="preserve">Sales            </t>
  </si>
  <si>
    <t>Asset turnover=</t>
  </si>
  <si>
    <t>Net working capital</t>
  </si>
  <si>
    <t>Net sales</t>
  </si>
  <si>
    <t>Net working capital turnover=</t>
  </si>
  <si>
    <t>Costs of gold sold/365</t>
  </si>
  <si>
    <t xml:space="preserve">Inventory                            </t>
  </si>
  <si>
    <t>Days of Inventory=</t>
  </si>
  <si>
    <t>Inventory</t>
  </si>
  <si>
    <t>Inventory turnover=</t>
  </si>
  <si>
    <t>3. Activity Ratios</t>
  </si>
  <si>
    <t>Average number of common shares</t>
  </si>
  <si>
    <t>Net profit after taxes- Preferred stock dividends</t>
  </si>
  <si>
    <t>Earnings Per share=</t>
  </si>
  <si>
    <t>Net profit after taxes</t>
  </si>
  <si>
    <t>Return on equity=</t>
  </si>
  <si>
    <t>Total assets</t>
  </si>
  <si>
    <t>Return on Investment=</t>
  </si>
  <si>
    <t>Sales- Cost of goods sold</t>
  </si>
  <si>
    <t>Gross profit margin=</t>
  </si>
  <si>
    <t>Net profit margin=</t>
  </si>
  <si>
    <t>2. Profitability Ratios</t>
  </si>
  <si>
    <t>Current Liabilities</t>
  </si>
  <si>
    <t>Cash + Cash equivalents</t>
  </si>
  <si>
    <t>Cash ratio=</t>
  </si>
  <si>
    <t>Current Assets- Current Liabilities</t>
  </si>
  <si>
    <t xml:space="preserve">Inventory                                  </t>
  </si>
  <si>
    <t>Inventory to net working capital=</t>
  </si>
  <si>
    <t>Current Assets - Inventory</t>
  </si>
  <si>
    <t>Quick (acid test) ratio=</t>
  </si>
  <si>
    <t>Current Assets</t>
  </si>
  <si>
    <t>Current Ratio=</t>
  </si>
  <si>
    <t>Difference</t>
  </si>
  <si>
    <t>Industry</t>
  </si>
  <si>
    <t>Company</t>
  </si>
  <si>
    <t>1. Liquidity Ratios</t>
  </si>
  <si>
    <t>Total Liabilities and Net Worth</t>
  </si>
  <si>
    <t>Retained Earnings</t>
  </si>
  <si>
    <t xml:space="preserve">   Long Term Debt</t>
  </si>
  <si>
    <t xml:space="preserve">   Total Current Liabilities</t>
  </si>
  <si>
    <t xml:space="preserve">   Notes Payable</t>
  </si>
  <si>
    <t xml:space="preserve">   Accounts Payable</t>
  </si>
  <si>
    <t>Liabilities</t>
  </si>
  <si>
    <t>Total Fixed Assets</t>
  </si>
  <si>
    <t>Net Plant and Equipment</t>
  </si>
  <si>
    <t xml:space="preserve">   Less Depreciation</t>
  </si>
  <si>
    <t xml:space="preserve">   Total Current Assets</t>
  </si>
  <si>
    <t xml:space="preserve">   Inventory</t>
  </si>
  <si>
    <t xml:space="preserve">   Accounts Receivable</t>
  </si>
  <si>
    <t xml:space="preserve">   Cash</t>
  </si>
  <si>
    <t>Assets</t>
  </si>
  <si>
    <t xml:space="preserve">   Dividends</t>
  </si>
  <si>
    <t xml:space="preserve">   Taxes</t>
  </si>
  <si>
    <t>Earning Before Taxes</t>
  </si>
  <si>
    <t xml:space="preserve">    Interest</t>
  </si>
  <si>
    <t>Earning Before Interest and Taxes</t>
  </si>
  <si>
    <t>Gross  Margin</t>
  </si>
  <si>
    <t xml:space="preserve">    Cost of Goods Sold</t>
  </si>
  <si>
    <t>Sales</t>
  </si>
  <si>
    <t>Projected Income Statement and Balance Sheet</t>
  </si>
  <si>
    <t>Interest Expense</t>
  </si>
  <si>
    <t>In millions*</t>
  </si>
  <si>
    <t>Additional Paid-in-capital</t>
  </si>
  <si>
    <t xml:space="preserve">EFE Scores </t>
  </si>
  <si>
    <t xml:space="preserve">IFE Scores </t>
  </si>
  <si>
    <t xml:space="preserve">Projected Balance Sheet </t>
  </si>
  <si>
    <t xml:space="preserve">Projected Income Statement </t>
  </si>
  <si>
    <t>Totals</t>
  </si>
  <si>
    <t>Common Stock</t>
  </si>
  <si>
    <t>Revenues (In Millions)</t>
  </si>
  <si>
    <t>Profits (In Millions)</t>
  </si>
  <si>
    <t>Cash flow</t>
  </si>
  <si>
    <t>Capacity utilization</t>
  </si>
  <si>
    <t>Risk involved in business</t>
  </si>
  <si>
    <t>Demand variability</t>
  </si>
  <si>
    <t xml:space="preserve">Financial stability </t>
  </si>
  <si>
    <t xml:space="preserve">Working capital </t>
  </si>
  <si>
    <t>Inventory turnover</t>
  </si>
  <si>
    <t xml:space="preserve">    Selling Expenses &amp; Administrative Expenses</t>
  </si>
  <si>
    <t xml:space="preserve">    PP&amp;E</t>
  </si>
  <si>
    <t>Not Easily Substitutable</t>
  </si>
  <si>
    <t>Consistently use the Division names across the files</t>
  </si>
  <si>
    <t>Most of the information used in this section has to come from the RBV analysis, complemented by additional research.</t>
  </si>
  <si>
    <t>Copy elements from the IFE Matrix</t>
  </si>
  <si>
    <t>Copy elements from the EFE (PFF)</t>
  </si>
  <si>
    <t>Using Porter (2008) reading, 
construct a comprehensive list 
of elements to out under Barriers to entry</t>
  </si>
  <si>
    <t>Provide weights for each element</t>
  </si>
  <si>
    <t>Provide a rating for each element, both present and future</t>
  </si>
  <si>
    <t>Repeat instruction in the other PFF Tables</t>
  </si>
  <si>
    <t xml:space="preserve">Use information from each of the PFF tables to fill out this table. Then provide an assessment report in Column E. </t>
  </si>
  <si>
    <t>Construct a list of 10 Opportunities</t>
  </si>
  <si>
    <t>Make sure to reference as much as possible to PFF</t>
  </si>
  <si>
    <t>Provide a weight for each O and T. Sum must =1</t>
  </si>
  <si>
    <t>The provide a rating (1,2,3,4) for  each</t>
  </si>
  <si>
    <t>Repeat for every division</t>
  </si>
  <si>
    <t>Division I NAME</t>
  </si>
  <si>
    <t>Division II NAME</t>
  </si>
  <si>
    <t>After you select the Top Strategy, then reconstruct the EFE and 
reevaluate the position of each division</t>
  </si>
  <si>
    <t>Make adjustments to Weight and ratings for each division, as it applies</t>
  </si>
  <si>
    <t>Division III NAME</t>
  </si>
  <si>
    <t xml:space="preserve">Determine the CC using RBV </t>
  </si>
  <si>
    <t>List each CC here</t>
  </si>
  <si>
    <t>Provide a Weight. Sum=1</t>
  </si>
  <si>
    <t>Assess each indicator (Yes/no)</t>
  </si>
  <si>
    <t>Construct a list of 10 Strength</t>
  </si>
  <si>
    <t>Make sure to reference as much as possible to RBV</t>
  </si>
  <si>
    <t>Provide a weight for each S and W. Sum must =1</t>
  </si>
  <si>
    <t>Elements in this list come directly
from PFF analysis</t>
  </si>
  <si>
    <t>Weight Sum =1</t>
  </si>
  <si>
    <t>Rating from 1 (low) ..4(Superior)</t>
  </si>
  <si>
    <t>Your firm</t>
  </si>
  <si>
    <t>Competition 1</t>
  </si>
  <si>
    <t>Competition 2</t>
  </si>
  <si>
    <t>Name</t>
  </si>
  <si>
    <t xml:space="preserve">After Changes  </t>
  </si>
  <si>
    <t>Summary goes here</t>
  </si>
  <si>
    <t>Copy from EFE</t>
  </si>
  <si>
    <t>Copy from IFE</t>
  </si>
  <si>
    <t>Top Strategy 1</t>
  </si>
  <si>
    <t>Top Strategy II</t>
  </si>
  <si>
    <t>Top Strategy III</t>
  </si>
  <si>
    <t>Figures in Millions of (CURRENCY)</t>
  </si>
  <si>
    <r>
      <t xml:space="preserve">In Millions </t>
    </r>
    <r>
      <rPr>
        <b/>
        <sz val="11"/>
        <color theme="1"/>
        <rFont val="Calibri"/>
        <family val="2"/>
      </rPr>
      <t>CURRENCY</t>
    </r>
  </si>
  <si>
    <t>Fig 12. QSPM</t>
  </si>
  <si>
    <t>Fig 11. Plain Vanilla Summary</t>
  </si>
  <si>
    <t xml:space="preserve">Fig 10. The Grand Matrix </t>
  </si>
  <si>
    <t>Fig 9. IE</t>
  </si>
  <si>
    <t>Fig 8. BCG</t>
  </si>
  <si>
    <t xml:space="preserve">Fig 7. SPACE </t>
  </si>
  <si>
    <t>Fig 6. SWOT Matrix</t>
  </si>
  <si>
    <t>Fig 5. Internal Factor Evaluation</t>
  </si>
  <si>
    <t>Fig 4. Core Competencies/RBV</t>
  </si>
  <si>
    <t>Fig 2. External Factor Evaluation</t>
  </si>
  <si>
    <t>Fig 1f. Porter's Five Forces: Summary</t>
  </si>
  <si>
    <t>Fig 1e. Porter's Five Forces Analysis- Rivalry</t>
  </si>
  <si>
    <t>Fig 1d. Porter's Five Forces Analysis- Availability of Substitutes</t>
  </si>
  <si>
    <t>Fig 1c. Porter's Five Forces Analysis- Power of Suppliers</t>
  </si>
  <si>
    <t>Fig 1b. Porter's Five Forces Analysis- Power of Buyers</t>
  </si>
  <si>
    <t>Fig 1a. Porter's Five Forces Analysis- Barriers to Entry</t>
  </si>
  <si>
    <t>Repeat for the other forces Fig 1b-e</t>
  </si>
  <si>
    <t>Construct a list of 10 threats. Use PFF Intensively</t>
  </si>
  <si>
    <t>Construct a list of 10 W. Use RBV intensively.</t>
  </si>
  <si>
    <t>Create a minimum of three strategies for each pair (SO), (ST), (WO), &amp; (WT)</t>
  </si>
  <si>
    <t>Fig 3. Competitive Profile Matrix/Industry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</si>
</sst>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_);_(* \(#,##0.000\);_(* &quot;-&quot;??_);_(@_)"/>
    <numFmt numFmtId="166" formatCode="_(* #,##0.0000_);_(* \(#,##0.0000\);_(* &quot;-&quot;??_);_(@_)"/>
    <numFmt numFmtId="167" formatCode="_(* #,##0_);_(* \(#,##0\);_(* &quot;-&quot;??_);_(@_)"/>
    <numFmt numFmtId="168" formatCode="#,##0.000"/>
    <numFmt numFmtId="169" formatCode="[$€-2]\ #,##0_);\([$€-2]\ #,##0\)"/>
    <numFmt numFmtId="170" formatCode="_([$€-2]\ * #,##0.00_);_([$€-2]\ * \(#,##0.00\);_([$€-2]\ * &quot;-&quot;??_);_(@_)"/>
    <numFmt numFmtId="171" formatCode="_([$€-2]\ * #,##0_);_([$€-2]\ * \(#,##0\);_([$€-2]\ 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284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0" fillId="0" borderId="0" xfId="0" applyFill="1" applyBorder="1"/>
    <xf numFmtId="0" fontId="0" fillId="0" borderId="3" xfId="0" applyBorder="1" applyAlignment="1">
      <alignment wrapText="1"/>
    </xf>
    <xf numFmtId="0" fontId="1" fillId="0" borderId="4" xfId="0" applyFont="1" applyBorder="1"/>
    <xf numFmtId="0" fontId="1" fillId="0" borderId="4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0" xfId="0" applyFont="1"/>
    <xf numFmtId="0" fontId="0" fillId="0" borderId="4" xfId="0" applyBorder="1"/>
    <xf numFmtId="0" fontId="4" fillId="0" borderId="3" xfId="0" applyFont="1" applyBorder="1"/>
    <xf numFmtId="0" fontId="1" fillId="0" borderId="0" xfId="0" applyFont="1"/>
    <xf numFmtId="0" fontId="5" fillId="0" borderId="0" xfId="0" applyFont="1"/>
    <xf numFmtId="0" fontId="0" fillId="2" borderId="0" xfId="0" applyFill="1"/>
    <xf numFmtId="0" fontId="0" fillId="0" borderId="0" xfId="0" applyAlignment="1">
      <alignment textRotation="180"/>
    </xf>
    <xf numFmtId="0" fontId="0" fillId="3" borderId="0" xfId="0" applyFill="1"/>
    <xf numFmtId="2" fontId="1" fillId="0" borderId="0" xfId="0" applyNumberFormat="1" applyFont="1"/>
    <xf numFmtId="0" fontId="7" fillId="0" borderId="0" xfId="0" applyFont="1" applyFill="1"/>
    <xf numFmtId="0" fontId="0" fillId="0" borderId="0" xfId="0" applyFill="1"/>
    <xf numFmtId="9" fontId="0" fillId="0" borderId="0" xfId="0" applyNumberFormat="1"/>
    <xf numFmtId="10" fontId="0" fillId="0" borderId="0" xfId="0" applyNumberFormat="1"/>
    <xf numFmtId="9" fontId="0" fillId="0" borderId="0" xfId="2" applyFont="1"/>
    <xf numFmtId="2" fontId="0" fillId="0" borderId="0" xfId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2" fontId="0" fillId="0" borderId="0" xfId="0" applyNumberFormat="1" applyBorder="1"/>
    <xf numFmtId="2" fontId="0" fillId="0" borderId="0" xfId="0" applyNumberFormat="1" applyFill="1" applyBorder="1"/>
    <xf numFmtId="0" fontId="2" fillId="0" borderId="1" xfId="0" applyFont="1" applyBorder="1"/>
    <xf numFmtId="0" fontId="6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1" fillId="0" borderId="9" xfId="0" applyFont="1" applyBorder="1"/>
    <xf numFmtId="0" fontId="0" fillId="0" borderId="12" xfId="0" applyBorder="1"/>
    <xf numFmtId="0" fontId="0" fillId="0" borderId="9" xfId="0" applyBorder="1" applyAlignment="1">
      <alignment horizontal="center"/>
    </xf>
    <xf numFmtId="0" fontId="1" fillId="0" borderId="12" xfId="0" applyFont="1" applyBorder="1"/>
    <xf numFmtId="0" fontId="9" fillId="0" borderId="8" xfId="0" applyFont="1" applyBorder="1" applyAlignment="1">
      <alignment wrapText="1"/>
    </xf>
    <xf numFmtId="0" fontId="9" fillId="0" borderId="8" xfId="0" applyFont="1" applyBorder="1"/>
    <xf numFmtId="0" fontId="9" fillId="0" borderId="11" xfId="0" applyFont="1" applyBorder="1"/>
    <xf numFmtId="0" fontId="9" fillId="0" borderId="14" xfId="0" applyFont="1" applyBorder="1"/>
    <xf numFmtId="0" fontId="0" fillId="4" borderId="16" xfId="0" applyFill="1" applyBorder="1"/>
    <xf numFmtId="0" fontId="0" fillId="4" borderId="1" xfId="0" applyFill="1" applyBorder="1"/>
    <xf numFmtId="0" fontId="0" fillId="4" borderId="17" xfId="0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5" xfId="0" applyFill="1" applyBorder="1"/>
    <xf numFmtId="0" fontId="1" fillId="4" borderId="0" xfId="0" applyFont="1" applyFill="1" applyBorder="1"/>
    <xf numFmtId="0" fontId="1" fillId="4" borderId="1" xfId="0" applyFont="1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2" fillId="0" borderId="0" xfId="0" applyFont="1" applyBorder="1" applyAlignment="1">
      <alignment vertical="center"/>
    </xf>
    <xf numFmtId="1" fontId="0" fillId="0" borderId="0" xfId="0" applyNumberFormat="1"/>
    <xf numFmtId="2" fontId="0" fillId="0" borderId="3" xfId="0" applyNumberFormat="1" applyBorder="1"/>
    <xf numFmtId="0" fontId="0" fillId="0" borderId="3" xfId="0" applyBorder="1" applyAlignment="1">
      <alignment horizontal="center"/>
    </xf>
    <xf numFmtId="9" fontId="1" fillId="0" borderId="0" xfId="2" applyFont="1"/>
    <xf numFmtId="2" fontId="0" fillId="0" borderId="1" xfId="0" applyNumberFormat="1" applyBorder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wrapText="1"/>
    </xf>
    <xf numFmtId="2" fontId="0" fillId="0" borderId="0" xfId="0" applyNumberFormat="1" applyBorder="1" applyAlignment="1">
      <alignment wrapText="1"/>
    </xf>
    <xf numFmtId="0" fontId="1" fillId="0" borderId="3" xfId="0" applyFont="1" applyFill="1" applyBorder="1"/>
    <xf numFmtId="0" fontId="12" fillId="0" borderId="1" xfId="0" applyFont="1" applyBorder="1"/>
    <xf numFmtId="9" fontId="1" fillId="0" borderId="0" xfId="0" applyNumberFormat="1" applyFont="1"/>
    <xf numFmtId="164" fontId="1" fillId="0" borderId="0" xfId="0" applyNumberFormat="1" applyFont="1"/>
    <xf numFmtId="0" fontId="1" fillId="0" borderId="24" xfId="0" applyFont="1" applyBorder="1"/>
    <xf numFmtId="0" fontId="0" fillId="5" borderId="12" xfId="0" applyFill="1" applyBorder="1"/>
    <xf numFmtId="0" fontId="0" fillId="5" borderId="26" xfId="0" applyFill="1" applyBorder="1"/>
    <xf numFmtId="0" fontId="0" fillId="6" borderId="26" xfId="0" applyFill="1" applyBorder="1"/>
    <xf numFmtId="0" fontId="0" fillId="6" borderId="12" xfId="0" applyFill="1" applyBorder="1"/>
    <xf numFmtId="0" fontId="0" fillId="6" borderId="11" xfId="0" applyFill="1" applyBorder="1"/>
    <xf numFmtId="165" fontId="0" fillId="0" borderId="0" xfId="0" applyNumberFormat="1"/>
    <xf numFmtId="0" fontId="1" fillId="0" borderId="0" xfId="0" applyFont="1" applyFill="1" applyBorder="1"/>
    <xf numFmtId="165" fontId="1" fillId="0" borderId="11" xfId="0" applyNumberFormat="1" applyFont="1" applyBorder="1"/>
    <xf numFmtId="165" fontId="1" fillId="0" borderId="3" xfId="0" applyNumberFormat="1" applyFont="1" applyBorder="1"/>
    <xf numFmtId="44" fontId="1" fillId="0" borderId="8" xfId="0" applyNumberFormat="1" applyFont="1" applyFill="1" applyBorder="1"/>
    <xf numFmtId="165" fontId="1" fillId="0" borderId="12" xfId="0" applyNumberFormat="1" applyFont="1" applyBorder="1"/>
    <xf numFmtId="165" fontId="1" fillId="0" borderId="0" xfId="0" applyNumberFormat="1" applyFont="1" applyBorder="1"/>
    <xf numFmtId="44" fontId="1" fillId="0" borderId="9" xfId="0" applyNumberFormat="1" applyFont="1" applyFill="1" applyBorder="1"/>
    <xf numFmtId="0" fontId="0" fillId="0" borderId="26" xfId="0" applyBorder="1"/>
    <xf numFmtId="44" fontId="0" fillId="0" borderId="23" xfId="0" applyNumberFormat="1" applyBorder="1"/>
    <xf numFmtId="0" fontId="0" fillId="0" borderId="27" xfId="0" applyBorder="1"/>
    <xf numFmtId="166" fontId="0" fillId="0" borderId="11" xfId="0" applyNumberFormat="1" applyBorder="1"/>
    <xf numFmtId="166" fontId="0" fillId="0" borderId="3" xfId="0" applyNumberFormat="1" applyBorder="1"/>
    <xf numFmtId="0" fontId="1" fillId="0" borderId="8" xfId="0" applyFont="1" applyBorder="1"/>
    <xf numFmtId="43" fontId="0" fillId="0" borderId="0" xfId="0" applyNumberFormat="1" applyBorder="1"/>
    <xf numFmtId="43" fontId="0" fillId="0" borderId="0" xfId="3" applyFont="1" applyBorder="1"/>
    <xf numFmtId="44" fontId="0" fillId="0" borderId="12" xfId="1" applyFont="1" applyBorder="1"/>
    <xf numFmtId="44" fontId="0" fillId="0" borderId="0" xfId="1" applyFont="1" applyBorder="1"/>
    <xf numFmtId="44" fontId="0" fillId="0" borderId="12" xfId="0" applyNumberFormat="1" applyBorder="1"/>
    <xf numFmtId="44" fontId="0" fillId="0" borderId="0" xfId="0" applyNumberFormat="1" applyBorder="1"/>
    <xf numFmtId="0" fontId="1" fillId="0" borderId="23" xfId="0" applyFont="1" applyBorder="1" applyAlignment="1">
      <alignment horizontal="center"/>
    </xf>
    <xf numFmtId="0" fontId="0" fillId="7" borderId="11" xfId="0" applyFill="1" applyBorder="1"/>
    <xf numFmtId="0" fontId="0" fillId="7" borderId="12" xfId="0" applyFill="1" applyBorder="1"/>
    <xf numFmtId="0" fontId="0" fillId="7" borderId="9" xfId="0" applyFill="1" applyBorder="1"/>
    <xf numFmtId="0" fontId="1" fillId="7" borderId="12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0" fillId="7" borderId="26" xfId="0" applyFill="1" applyBorder="1"/>
    <xf numFmtId="0" fontId="0" fillId="8" borderId="0" xfId="0" applyFill="1"/>
    <xf numFmtId="0" fontId="1" fillId="8" borderId="0" xfId="0" applyFont="1" applyFill="1"/>
    <xf numFmtId="43" fontId="1" fillId="0" borderId="11" xfId="0" applyNumberFormat="1" applyFont="1" applyBorder="1" applyAlignment="1">
      <alignment horizontal="center"/>
    </xf>
    <xf numFmtId="43" fontId="1" fillId="0" borderId="3" xfId="0" applyNumberFormat="1" applyFont="1" applyBorder="1" applyAlignment="1">
      <alignment horizontal="center"/>
    </xf>
    <xf numFmtId="9" fontId="1" fillId="0" borderId="8" xfId="0" applyNumberFormat="1" applyFont="1" applyBorder="1"/>
    <xf numFmtId="43" fontId="1" fillId="0" borderId="12" xfId="0" applyNumberFormat="1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9" fontId="1" fillId="0" borderId="9" xfId="0" applyNumberFormat="1" applyFont="1" applyBorder="1"/>
    <xf numFmtId="0" fontId="1" fillId="0" borderId="26" xfId="0" applyFont="1" applyBorder="1"/>
    <xf numFmtId="0" fontId="1" fillId="0" borderId="23" xfId="0" applyFont="1" applyBorder="1"/>
    <xf numFmtId="43" fontId="1" fillId="0" borderId="0" xfId="0" applyNumberFormat="1" applyFont="1" applyAlignment="1">
      <alignment horizontal="center"/>
    </xf>
    <xf numFmtId="43" fontId="1" fillId="0" borderId="0" xfId="3" applyFont="1" applyAlignment="1">
      <alignment horizontal="center"/>
    </xf>
    <xf numFmtId="43" fontId="0" fillId="0" borderId="0" xfId="3" applyFont="1"/>
    <xf numFmtId="44" fontId="0" fillId="0" borderId="0" xfId="0" applyNumberFormat="1"/>
    <xf numFmtId="44" fontId="0" fillId="0" borderId="0" xfId="1" applyFont="1"/>
    <xf numFmtId="44" fontId="1" fillId="0" borderId="4" xfId="0" applyNumberFormat="1" applyFont="1" applyBorder="1" applyAlignment="1">
      <alignment horizontal="center"/>
    </xf>
    <xf numFmtId="9" fontId="0" fillId="7" borderId="28" xfId="2" applyFont="1" applyFill="1" applyBorder="1"/>
    <xf numFmtId="43" fontId="1" fillId="0" borderId="3" xfId="0" applyNumberFormat="1" applyFont="1" applyBorder="1"/>
    <xf numFmtId="43" fontId="0" fillId="0" borderId="3" xfId="0" applyNumberFormat="1" applyBorder="1"/>
    <xf numFmtId="43" fontId="0" fillId="0" borderId="0" xfId="0" applyNumberFormat="1"/>
    <xf numFmtId="44" fontId="1" fillId="5" borderId="30" xfId="1" applyFont="1" applyFill="1" applyBorder="1"/>
    <xf numFmtId="44" fontId="0" fillId="5" borderId="30" xfId="1" applyFont="1" applyFill="1" applyBorder="1"/>
    <xf numFmtId="0" fontId="1" fillId="5" borderId="24" xfId="0" applyFont="1" applyFill="1" applyBorder="1"/>
    <xf numFmtId="44" fontId="1" fillId="0" borderId="0" xfId="1" applyFont="1" applyAlignment="1">
      <alignment horizontal="center"/>
    </xf>
    <xf numFmtId="0" fontId="13" fillId="0" borderId="0" xfId="0" applyFont="1"/>
    <xf numFmtId="0" fontId="13" fillId="7" borderId="3" xfId="0" applyFont="1" applyFill="1" applyBorder="1"/>
    <xf numFmtId="0" fontId="13" fillId="9" borderId="3" xfId="0" applyFont="1" applyFill="1" applyBorder="1"/>
    <xf numFmtId="0" fontId="13" fillId="0" borderId="3" xfId="0" applyFont="1" applyBorder="1"/>
    <xf numFmtId="0" fontId="13" fillId="7" borderId="0" xfId="0" applyFont="1" applyFill="1"/>
    <xf numFmtId="0" fontId="13" fillId="9" borderId="0" xfId="0" applyFont="1" applyFill="1"/>
    <xf numFmtId="0" fontId="14" fillId="0" borderId="0" xfId="0" applyFont="1"/>
    <xf numFmtId="2" fontId="13" fillId="9" borderId="0" xfId="0" applyNumberFormat="1" applyFont="1" applyFill="1"/>
    <xf numFmtId="2" fontId="13" fillId="7" borderId="0" xfId="0" applyNumberFormat="1" applyFont="1" applyFill="1"/>
    <xf numFmtId="2" fontId="13" fillId="0" borderId="0" xfId="0" applyNumberFormat="1" applyFont="1"/>
    <xf numFmtId="0" fontId="14" fillId="7" borderId="4" xfId="0" applyFont="1" applyFill="1" applyBorder="1"/>
    <xf numFmtId="0" fontId="14" fillId="9" borderId="4" xfId="0" applyFont="1" applyFill="1" applyBorder="1"/>
    <xf numFmtId="0" fontId="13" fillId="0" borderId="4" xfId="0" applyFont="1" applyBorder="1"/>
    <xf numFmtId="0" fontId="15" fillId="0" borderId="0" xfId="0" applyFont="1"/>
    <xf numFmtId="0" fontId="15" fillId="0" borderId="0" xfId="0" quotePrefix="1" applyFont="1"/>
    <xf numFmtId="44" fontId="1" fillId="0" borderId="0" xfId="1" applyFont="1"/>
    <xf numFmtId="0" fontId="13" fillId="0" borderId="0" xfId="0" applyFont="1" applyAlignment="1"/>
    <xf numFmtId="0" fontId="13" fillId="0" borderId="0" xfId="0" applyFont="1" applyAlignment="1">
      <alignment horizontal="left"/>
    </xf>
    <xf numFmtId="14" fontId="14" fillId="0" borderId="3" xfId="0" applyNumberFormat="1" applyFont="1" applyBorder="1"/>
    <xf numFmtId="0" fontId="16" fillId="0" borderId="0" xfId="0" applyFont="1"/>
    <xf numFmtId="0" fontId="0" fillId="0" borderId="0" xfId="0" applyAlignment="1">
      <alignment horizontal="center" wrapText="1"/>
    </xf>
    <xf numFmtId="164" fontId="0" fillId="7" borderId="27" xfId="1" applyNumberFormat="1" applyFont="1" applyFill="1" applyBorder="1"/>
    <xf numFmtId="164" fontId="0" fillId="7" borderId="9" xfId="1" applyNumberFormat="1" applyFont="1" applyFill="1" applyBorder="1"/>
    <xf numFmtId="164" fontId="0" fillId="7" borderId="12" xfId="1" applyNumberFormat="1" applyFont="1" applyFill="1" applyBorder="1"/>
    <xf numFmtId="167" fontId="0" fillId="7" borderId="8" xfId="3" applyNumberFormat="1" applyFont="1" applyFill="1" applyBorder="1"/>
    <xf numFmtId="164" fontId="1" fillId="7" borderId="28" xfId="1" applyNumberFormat="1" applyFont="1" applyFill="1" applyBorder="1"/>
    <xf numFmtId="164" fontId="0" fillId="7" borderId="25" xfId="1" applyNumberFormat="1" applyFont="1" applyFill="1" applyBorder="1"/>
    <xf numFmtId="164" fontId="0" fillId="7" borderId="4" xfId="1" applyNumberFormat="1" applyFont="1" applyFill="1" applyBorder="1"/>
    <xf numFmtId="164" fontId="0" fillId="7" borderId="15" xfId="1" applyNumberFormat="1" applyFont="1" applyFill="1" applyBorder="1"/>
    <xf numFmtId="167" fontId="1" fillId="0" borderId="0" xfId="3" applyNumberFormat="1" applyFont="1"/>
    <xf numFmtId="167" fontId="1" fillId="5" borderId="29" xfId="3" applyNumberFormat="1" applyFont="1" applyFill="1" applyBorder="1"/>
    <xf numFmtId="4" fontId="13" fillId="0" borderId="3" xfId="0" applyNumberFormat="1" applyFont="1" applyBorder="1" applyAlignment="1"/>
    <xf numFmtId="4" fontId="13" fillId="0" borderId="0" xfId="0" applyNumberFormat="1" applyFont="1" applyAlignment="1"/>
    <xf numFmtId="4" fontId="14" fillId="0" borderId="31" xfId="0" applyNumberFormat="1" applyFont="1" applyBorder="1" applyAlignment="1"/>
    <xf numFmtId="4" fontId="0" fillId="0" borderId="0" xfId="0" applyNumberFormat="1"/>
    <xf numFmtId="9" fontId="0" fillId="2" borderId="0" xfId="2" applyFont="1" applyFill="1"/>
    <xf numFmtId="9" fontId="0" fillId="2" borderId="0" xfId="0" applyNumberFormat="1" applyFill="1"/>
    <xf numFmtId="0" fontId="1" fillId="2" borderId="0" xfId="0" applyFont="1" applyFill="1"/>
    <xf numFmtId="9" fontId="1" fillId="2" borderId="0" xfId="0" applyNumberFormat="1" applyFont="1" applyFill="1"/>
    <xf numFmtId="168" fontId="0" fillId="0" borderId="0" xfId="0" applyNumberFormat="1"/>
    <xf numFmtId="168" fontId="0" fillId="0" borderId="3" xfId="0" applyNumberFormat="1" applyBorder="1"/>
    <xf numFmtId="0" fontId="0" fillId="4" borderId="6" xfId="0" applyFill="1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4" borderId="19" xfId="0" applyFill="1" applyBorder="1" applyAlignment="1"/>
    <xf numFmtId="0" fontId="0" fillId="0" borderId="2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2" fontId="3" fillId="0" borderId="0" xfId="0" applyNumberFormat="1" applyFont="1"/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0" fillId="0" borderId="2" xfId="0" applyNumberFormat="1" applyBorder="1"/>
    <xf numFmtId="1" fontId="0" fillId="0" borderId="0" xfId="0" applyNumberFormat="1" applyFill="1" applyBorder="1" applyAlignment="1">
      <alignment wrapText="1"/>
    </xf>
    <xf numFmtId="1" fontId="0" fillId="0" borderId="0" xfId="0" applyNumberFormat="1" applyBorder="1"/>
    <xf numFmtId="0" fontId="3" fillId="0" borderId="0" xfId="0" applyFont="1" applyFill="1" applyBorder="1"/>
    <xf numFmtId="0" fontId="0" fillId="0" borderId="3" xfId="0" applyFill="1" applyBorder="1"/>
    <xf numFmtId="169" fontId="1" fillId="2" borderId="0" xfId="0" applyNumberFormat="1" applyFont="1" applyFill="1"/>
    <xf numFmtId="170" fontId="0" fillId="0" borderId="0" xfId="1" applyNumberFormat="1" applyFont="1"/>
    <xf numFmtId="170" fontId="1" fillId="0" borderId="0" xfId="0" applyNumberFormat="1" applyFont="1"/>
    <xf numFmtId="171" fontId="0" fillId="0" borderId="0" xfId="2" applyNumberFormat="1" applyFont="1"/>
    <xf numFmtId="171" fontId="1" fillId="0" borderId="0" xfId="2" applyNumberFormat="1" applyFont="1"/>
    <xf numFmtId="0" fontId="1" fillId="0" borderId="3" xfId="0" applyFont="1" applyFill="1" applyBorder="1" applyAlignment="1">
      <alignment wrapText="1"/>
    </xf>
    <xf numFmtId="9" fontId="0" fillId="3" borderId="0" xfId="2" applyFont="1" applyFill="1"/>
    <xf numFmtId="9" fontId="0" fillId="3" borderId="0" xfId="0" applyNumberFormat="1" applyFill="1"/>
    <xf numFmtId="9" fontId="1" fillId="3" borderId="0" xfId="0" applyNumberFormat="1" applyFont="1" applyFill="1"/>
    <xf numFmtId="0" fontId="1" fillId="3" borderId="0" xfId="0" applyFont="1" applyFill="1"/>
    <xf numFmtId="169" fontId="1" fillId="3" borderId="0" xfId="0" applyNumberFormat="1" applyFont="1" applyFill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ill="1" applyBorder="1" applyAlignment="1">
      <alignment wrapText="1"/>
    </xf>
    <xf numFmtId="0" fontId="17" fillId="0" borderId="0" xfId="0" applyFont="1"/>
    <xf numFmtId="2" fontId="1" fillId="0" borderId="0" xfId="0" applyNumberFormat="1" applyFont="1" applyAlignment="1">
      <alignment horizontal="center"/>
    </xf>
    <xf numFmtId="0" fontId="3" fillId="5" borderId="26" xfId="0" applyFont="1" applyFill="1" applyBorder="1"/>
    <xf numFmtId="0" fontId="3" fillId="5" borderId="12" xfId="0" applyFont="1" applyFill="1" applyBorder="1"/>
    <xf numFmtId="0" fontId="11" fillId="0" borderId="3" xfId="0" applyFont="1" applyBorder="1"/>
    <xf numFmtId="0" fontId="3" fillId="0" borderId="0" xfId="0" applyFont="1" applyFill="1"/>
    <xf numFmtId="2" fontId="0" fillId="0" borderId="0" xfId="0" applyNumberFormat="1" applyFill="1"/>
    <xf numFmtId="2" fontId="0" fillId="0" borderId="0" xfId="3" applyNumberFormat="1" applyFont="1" applyFill="1"/>
    <xf numFmtId="0" fontId="3" fillId="0" borderId="0" xfId="0" applyFont="1" applyFill="1" applyAlignment="1">
      <alignment horizontal="center"/>
    </xf>
    <xf numFmtId="0" fontId="18" fillId="0" borderId="0" xfId="4" applyAlignment="1" applyProtection="1"/>
    <xf numFmtId="1" fontId="0" fillId="0" borderId="0" xfId="0" applyNumberFormat="1" applyFill="1" applyBorder="1"/>
    <xf numFmtId="0" fontId="3" fillId="0" borderId="0" xfId="0" applyFont="1" applyFill="1" applyBorder="1" applyAlignment="1">
      <alignment wrapText="1"/>
    </xf>
    <xf numFmtId="0" fontId="1" fillId="0" borderId="0" xfId="0" applyFont="1" applyBorder="1"/>
    <xf numFmtId="0" fontId="1" fillId="0" borderId="32" xfId="0" applyFont="1" applyBorder="1"/>
    <xf numFmtId="0" fontId="4" fillId="0" borderId="0" xfId="0" applyFont="1" applyBorder="1"/>
    <xf numFmtId="0" fontId="0" fillId="0" borderId="0" xfId="0" applyFill="1" applyAlignment="1">
      <alignment wrapText="1"/>
    </xf>
    <xf numFmtId="0" fontId="19" fillId="0" borderId="0" xfId="0" applyFont="1" applyBorder="1"/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ont="1" applyFill="1" applyAlignment="1">
      <alignment wrapText="1"/>
    </xf>
    <xf numFmtId="0" fontId="0" fillId="0" borderId="0" xfId="0" applyFont="1" applyFill="1"/>
    <xf numFmtId="169" fontId="0" fillId="2" borderId="0" xfId="0" applyNumberFormat="1" applyFont="1" applyFill="1"/>
    <xf numFmtId="0" fontId="0" fillId="0" borderId="13" xfId="0" applyFill="1" applyBorder="1"/>
    <xf numFmtId="2" fontId="20" fillId="9" borderId="0" xfId="0" applyNumberFormat="1" applyFont="1" applyFill="1"/>
    <xf numFmtId="2" fontId="20" fillId="7" borderId="0" xfId="0" applyNumberFormat="1" applyFont="1" applyFill="1"/>
    <xf numFmtId="0" fontId="20" fillId="7" borderId="0" xfId="0" applyFont="1" applyFill="1"/>
    <xf numFmtId="0" fontId="20" fillId="9" borderId="0" xfId="0" applyFont="1" applyFill="1"/>
    <xf numFmtId="2" fontId="21" fillId="9" borderId="0" xfId="0" applyNumberFormat="1" applyFont="1" applyFill="1"/>
    <xf numFmtId="2" fontId="21" fillId="7" borderId="0" xfId="0" applyNumberFormat="1" applyFont="1" applyFill="1"/>
    <xf numFmtId="3" fontId="0" fillId="0" borderId="0" xfId="0" applyNumberFormat="1"/>
    <xf numFmtId="1" fontId="13" fillId="9" borderId="0" xfId="0" applyNumberFormat="1" applyFont="1" applyFill="1"/>
    <xf numFmtId="1" fontId="13" fillId="7" borderId="0" xfId="0" applyNumberFormat="1" applyFont="1" applyFill="1"/>
    <xf numFmtId="1" fontId="21" fillId="9" borderId="0" xfId="0" applyNumberFormat="1" applyFont="1" applyFill="1"/>
    <xf numFmtId="1" fontId="21" fillId="7" borderId="0" xfId="0" applyNumberFormat="1" applyFont="1" applyFill="1"/>
    <xf numFmtId="0" fontId="21" fillId="9" borderId="0" xfId="0" applyFont="1" applyFill="1"/>
    <xf numFmtId="4" fontId="1" fillId="0" borderId="0" xfId="0" applyNumberFormat="1" applyFont="1"/>
    <xf numFmtId="170" fontId="13" fillId="0" borderId="0" xfId="0" applyNumberFormat="1" applyFont="1" applyAlignment="1"/>
    <xf numFmtId="1" fontId="13" fillId="0" borderId="0" xfId="0" applyNumberFormat="1" applyFont="1"/>
    <xf numFmtId="3" fontId="0" fillId="0" borderId="0" xfId="0" applyNumberFormat="1" applyAlignment="1">
      <alignment horizontal="right"/>
    </xf>
    <xf numFmtId="3" fontId="1" fillId="0" borderId="0" xfId="0" applyNumberFormat="1" applyFont="1"/>
    <xf numFmtId="0" fontId="2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Fill="1" applyBorder="1"/>
    <xf numFmtId="0" fontId="3" fillId="0" borderId="0" xfId="0" applyFont="1" applyFill="1" applyAlignment="1">
      <alignment wrapText="1"/>
    </xf>
    <xf numFmtId="0" fontId="0" fillId="5" borderId="0" xfId="0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0" fillId="6" borderId="25" xfId="0" applyFont="1" applyFill="1" applyBorder="1" applyAlignment="1">
      <alignment horizontal="left" vertical="top"/>
    </xf>
    <xf numFmtId="0" fontId="0" fillId="5" borderId="25" xfId="0" applyFill="1" applyBorder="1" applyAlignment="1">
      <alignment horizontal="left" vertical="top"/>
    </xf>
    <xf numFmtId="0" fontId="0" fillId="5" borderId="25" xfId="0" applyFont="1" applyFill="1" applyBorder="1" applyAlignment="1">
      <alignment horizontal="left" vertical="top"/>
    </xf>
    <xf numFmtId="0" fontId="0" fillId="5" borderId="27" xfId="0" applyFont="1" applyFill="1" applyBorder="1" applyAlignment="1">
      <alignment horizontal="left" vertical="top"/>
    </xf>
    <xf numFmtId="0" fontId="0" fillId="5" borderId="9" xfId="0" applyFont="1" applyFill="1" applyBorder="1" applyAlignment="1">
      <alignment horizontal="left" vertical="top"/>
    </xf>
    <xf numFmtId="0" fontId="0" fillId="5" borderId="8" xfId="0" applyFont="1" applyFill="1" applyBorder="1" applyAlignment="1">
      <alignment horizontal="left" vertical="top"/>
    </xf>
    <xf numFmtId="0" fontId="1" fillId="0" borderId="2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4" fillId="1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99FF"/>
      <color rgb="FFFFA66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13a. Debt-Stock'!$B$27</c:f>
              <c:strCache>
                <c:ptCount val="1"/>
                <c:pt idx="0">
                  <c:v>Debt</c:v>
                </c:pt>
              </c:strCache>
            </c:strRef>
          </c:tx>
          <c:marker>
            <c:symbol val="none"/>
          </c:marker>
          <c:cat>
            <c:numRef>
              <c:f>'Fig 13a. Debt-Stock'!$A$28:$A$29</c:f>
              <c:numCache>
                <c:formatCode>_("$"* #,##0.00_);_("$"* \(#,##0.00\);_("$"* "-"??_);_(@_)</c:formatCode>
                <c:ptCount val="2"/>
                <c:pt idx="0">
                  <c:v>500000</c:v>
                </c:pt>
                <c:pt idx="1">
                  <c:v>2000000</c:v>
                </c:pt>
              </c:numCache>
            </c:numRef>
          </c:cat>
          <c:val>
            <c:numRef>
              <c:f>'Fig 13a. Debt-Stock'!$B$28:$B$29</c:f>
              <c:numCache>
                <c:formatCode>_(* #,##0.000_);_(* \(#,##0.000\);_(* "-"??_);_(@_)</c:formatCode>
                <c:ptCount val="2"/>
                <c:pt idx="0">
                  <c:v>1.11E-4</c:v>
                </c:pt>
                <c:pt idx="1">
                  <c:v>4.8099999999999998E-4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5-4ADB-85E2-96B097FA2746}"/>
            </c:ext>
          </c:extLst>
        </c:ser>
        <c:ser>
          <c:idx val="1"/>
          <c:order val="1"/>
          <c:tx>
            <c:strRef>
              <c:f>'Fig 13a. Debt-Stock'!$C$27</c:f>
              <c:strCache>
                <c:ptCount val="1"/>
                <c:pt idx="0">
                  <c:v>Stock</c:v>
                </c:pt>
              </c:strCache>
            </c:strRef>
          </c:tx>
          <c:marker>
            <c:symbol val="none"/>
          </c:marker>
          <c:cat>
            <c:numRef>
              <c:f>'Fig 13a. Debt-Stock'!$A$28:$A$29</c:f>
              <c:numCache>
                <c:formatCode>_("$"* #,##0.00_);_("$"* \(#,##0.00\);_("$"* "-"??_);_(@_)</c:formatCode>
                <c:ptCount val="2"/>
                <c:pt idx="0">
                  <c:v>500000</c:v>
                </c:pt>
                <c:pt idx="1">
                  <c:v>2000000</c:v>
                </c:pt>
              </c:numCache>
            </c:numRef>
          </c:cat>
          <c:val>
            <c:numRef>
              <c:f>'Fig 13a. Debt-Stock'!$C$28:$C$29</c:f>
              <c:numCache>
                <c:formatCode>_(* #,##0.000_);_(* \(#,##0.000\);_(* "-"??_);_(@_)</c:formatCode>
                <c:ptCount val="2"/>
                <c:pt idx="0">
                  <c:v>1.2333227839980839E-4</c:v>
                </c:pt>
                <c:pt idx="1">
                  <c:v>4.9332911359923357E-4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5-4ADB-85E2-96B097FA2746}"/>
            </c:ext>
          </c:extLst>
        </c:ser>
        <c:ser>
          <c:idx val="2"/>
          <c:order val="2"/>
          <c:tx>
            <c:strRef>
              <c:f>'Fig 13a. Debt-Stock'!$D$27</c:f>
              <c:strCache>
                <c:ptCount val="1"/>
                <c:pt idx="0">
                  <c:v>Combo</c:v>
                </c:pt>
              </c:strCache>
            </c:strRef>
          </c:tx>
          <c:marker>
            <c:symbol val="none"/>
          </c:marker>
          <c:cat>
            <c:numRef>
              <c:f>'Fig 13a. Debt-Stock'!$A$28:$A$29</c:f>
              <c:numCache>
                <c:formatCode>_("$"* #,##0.00_);_("$"* \(#,##0.00\);_("$"* "-"??_);_(@_)</c:formatCode>
                <c:ptCount val="2"/>
                <c:pt idx="0">
                  <c:v>500000</c:v>
                </c:pt>
                <c:pt idx="1">
                  <c:v>2000000</c:v>
                </c:pt>
              </c:numCache>
            </c:numRef>
          </c:cat>
          <c:val>
            <c:numRef>
              <c:f>'Fig 13a. Debt-Stock'!$D$28:$D$29</c:f>
              <c:numCache>
                <c:formatCode>_(* #,##0.000_);_(* \(#,##0.000\);_(* "-"??_);_(@_)</c:formatCode>
                <c:ptCount val="2"/>
                <c:pt idx="0">
                  <c:v>9.9900769059038189E-5</c:v>
                </c:pt>
                <c:pt idx="1">
                  <c:v>4.6990361742584627E-4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5-4ADB-85E2-96B097FA2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883320"/>
        <c:axId val="337882144"/>
      </c:lineChart>
      <c:catAx>
        <c:axId val="3378833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37882144"/>
        <c:crosses val="autoZero"/>
        <c:auto val="1"/>
        <c:lblAlgn val="ctr"/>
        <c:lblOffset val="100"/>
        <c:noMultiLvlLbl val="0"/>
      </c:catAx>
      <c:valAx>
        <c:axId val="337882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EPS</a:t>
                </a:r>
              </a:p>
            </c:rich>
          </c:tx>
          <c:overlay val="0"/>
        </c:title>
        <c:numFmt formatCode="_(* #,##0.000_);_(* \(#,##0.000\);_(* &quot;-&quot;??_);_(@_)" sourceLinked="1"/>
        <c:majorTickMark val="none"/>
        <c:minorTickMark val="none"/>
        <c:tickLblPos val="nextTo"/>
        <c:crossAx val="337883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13b.Scenario 1'!$A$36</c:f>
              <c:strCache>
                <c:ptCount val="1"/>
                <c:pt idx="0">
                  <c:v>Common Stock</c:v>
                </c:pt>
              </c:strCache>
            </c:strRef>
          </c:tx>
          <c:marker>
            <c:symbol val="none"/>
          </c:marker>
          <c:cat>
            <c:strRef>
              <c:f>'Fig 13b.Scenario 1'!$B$35:$D$35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'Fig 13b.Scenario 1'!$B$36:$D$36</c:f>
              <c:numCache>
                <c:formatCode>_(* #,##0.00_);_(* \(#,##0.00\);_(* "-"??_);_(@_)</c:formatCode>
                <c:ptCount val="3"/>
                <c:pt idx="0">
                  <c:v>1.2333227839980839E-4</c:v>
                </c:pt>
                <c:pt idx="1">
                  <c:v>1.8499841759971259E-4</c:v>
                </c:pt>
                <c:pt idx="2">
                  <c:v>3.6999683519942518E-4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1-4141-877F-A79CE9538B5D}"/>
            </c:ext>
          </c:extLst>
        </c:ser>
        <c:ser>
          <c:idx val="1"/>
          <c:order val="1"/>
          <c:tx>
            <c:strRef>
              <c:f>'Fig 13b.Scenario 1'!$A$37</c:f>
              <c:strCache>
                <c:ptCount val="1"/>
                <c:pt idx="0">
                  <c:v>Debt</c:v>
                </c:pt>
              </c:strCache>
            </c:strRef>
          </c:tx>
          <c:marker>
            <c:symbol val="none"/>
          </c:marker>
          <c:cat>
            <c:strRef>
              <c:f>'Fig 13b.Scenario 1'!$B$35:$D$35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'Fig 13b.Scenario 1'!$B$37:$D$37</c:f>
              <c:numCache>
                <c:formatCode>_(* #,##0.00_);_(* \(#,##0.00\);_(* "-"??_);_(@_)</c:formatCode>
                <c:ptCount val="3"/>
                <c:pt idx="0">
                  <c:v>1.036E-4</c:v>
                </c:pt>
                <c:pt idx="1">
                  <c:v>1.6526666666666665E-4</c:v>
                </c:pt>
                <c:pt idx="2">
                  <c:v>3.5026666666666665E-4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1-4141-877F-A79CE9538B5D}"/>
            </c:ext>
          </c:extLst>
        </c:ser>
        <c:ser>
          <c:idx val="2"/>
          <c:order val="2"/>
          <c:tx>
            <c:strRef>
              <c:f>'Fig 13b.Scenario 1'!$A$38</c:f>
              <c:strCache>
                <c:ptCount val="1"/>
                <c:pt idx="0">
                  <c:v>60%</c:v>
                </c:pt>
              </c:strCache>
            </c:strRef>
          </c:tx>
          <c:marker>
            <c:symbol val="none"/>
          </c:marker>
          <c:cat>
            <c:strRef>
              <c:f>'Fig 13b.Scenario 1'!$B$35:$D$35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'Fig 13b.Scenario 1'!$B$38:$D$38</c:f>
              <c:numCache>
                <c:formatCode>_(* #,##0.00_);_(* \(#,##0.00\);_(* "-"??_);_(@_)</c:formatCode>
                <c:ptCount val="3"/>
                <c:pt idx="0">
                  <c:v>1.1543940754730537E-4</c:v>
                </c:pt>
                <c:pt idx="1">
                  <c:v>1.7710575773283174E-4</c:v>
                </c:pt>
                <c:pt idx="2">
                  <c:v>3.6210480828941085E-4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1-4141-877F-A79CE9538B5D}"/>
            </c:ext>
          </c:extLst>
        </c:ser>
        <c:ser>
          <c:idx val="3"/>
          <c:order val="3"/>
          <c:tx>
            <c:strRef>
              <c:f>'Fig 13b.Scenario 1'!$A$39</c:f>
              <c:strCache>
                <c:ptCount val="1"/>
                <c:pt idx="0">
                  <c:v>20%</c:v>
                </c:pt>
              </c:strCache>
            </c:strRef>
          </c:tx>
          <c:marker>
            <c:symbol val="none"/>
          </c:marker>
          <c:cat>
            <c:strRef>
              <c:f>'Fig 13b.Scenario 1'!$B$35:$D$35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'Fig 13b.Scenario 1'!$B$39:$D$39</c:f>
              <c:numCache>
                <c:formatCode>_(* #,##0.00_);_(* \(#,##0.00\);_(* "-"??_);_(@_)</c:formatCode>
                <c:ptCount val="3"/>
                <c:pt idx="0">
                  <c:v>1.0754648268500095E-4</c:v>
                </c:pt>
                <c:pt idx="1">
                  <c:v>1.6921304385759326E-4</c:v>
                </c:pt>
                <c:pt idx="2">
                  <c:v>3.5421272737537013E-4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B1-4141-877F-A79CE953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smooth val="0"/>
        <c:axId val="313182256"/>
        <c:axId val="313181864"/>
      </c:lineChart>
      <c:catAx>
        <c:axId val="31318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EBIT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313181864"/>
        <c:crosses val="autoZero"/>
        <c:auto val="1"/>
        <c:lblAlgn val="ctr"/>
        <c:lblOffset val="100"/>
        <c:noMultiLvlLbl val="0"/>
      </c:catAx>
      <c:valAx>
        <c:axId val="313181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EPS</a:t>
                </a:r>
              </a:p>
            </c:rich>
          </c:tx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crossAx val="31318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'Fib 13c.Scenario 2'!$A$36</c:f>
              <c:strCache>
                <c:ptCount val="1"/>
                <c:pt idx="0">
                  <c:v>Common Stock</c:v>
                </c:pt>
              </c:strCache>
            </c:strRef>
          </c:tx>
          <c:marker>
            <c:symbol val="none"/>
          </c:marker>
          <c:cat>
            <c:strRef>
              <c:f>'Fib 13c.Scenario 2'!$B$35:$D$35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'Fib 13c.Scenario 2'!$B$36:$D$36</c:f>
              <c:numCache>
                <c:formatCode>_(* #,##0.00_);_(* \(#,##0.00\);_(* "-"??_);_(@_)</c:formatCode>
                <c:ptCount val="3"/>
                <c:pt idx="0">
                  <c:v>1.7266518975973176E-4</c:v>
                </c:pt>
                <c:pt idx="1">
                  <c:v>3.6999683519942518E-4</c:v>
                </c:pt>
                <c:pt idx="2">
                  <c:v>4.9332911359923357E-4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9-4200-99D5-D88981185F0D}"/>
            </c:ext>
          </c:extLst>
        </c:ser>
        <c:ser>
          <c:idx val="1"/>
          <c:order val="1"/>
          <c:tx>
            <c:strRef>
              <c:f>'Fib 13c.Scenario 2'!$A$37</c:f>
              <c:strCache>
                <c:ptCount val="1"/>
                <c:pt idx="0">
                  <c:v>Debt</c:v>
                </c:pt>
              </c:strCache>
            </c:strRef>
          </c:tx>
          <c:marker>
            <c:symbol val="none"/>
          </c:marker>
          <c:cat>
            <c:strRef>
              <c:f>'Fib 13c.Scenario 2'!$B$35:$D$35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'Fib 13c.Scenario 2'!$B$37:$D$37</c:f>
              <c:numCache>
                <c:formatCode>_(* #,##0.00_);_(* \(#,##0.00\);_(* "-"??_);_(@_)</c:formatCode>
                <c:ptCount val="3"/>
                <c:pt idx="0">
                  <c:v>1.5786666666666666E-4</c:v>
                </c:pt>
                <c:pt idx="1">
                  <c:v>3.5520000000000001E-4</c:v>
                </c:pt>
                <c:pt idx="2">
                  <c:v>4.7853333333333333E-4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9-4200-99D5-D88981185F0D}"/>
            </c:ext>
          </c:extLst>
        </c:ser>
        <c:ser>
          <c:idx val="2"/>
          <c:order val="2"/>
          <c:tx>
            <c:strRef>
              <c:f>'Fib 13c.Scenario 2'!$A$38</c:f>
              <c:strCache>
                <c:ptCount val="1"/>
                <c:pt idx="0">
                  <c:v>55%</c:v>
                </c:pt>
              </c:strCache>
            </c:strRef>
          </c:tx>
          <c:marker>
            <c:symbol val="none"/>
          </c:marker>
          <c:cat>
            <c:strRef>
              <c:f>'Fib 13c.Scenario 2'!$B$35:$D$35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'Fib 13c.Scenario 2'!$B$38:$D$38</c:f>
              <c:numCache>
                <c:formatCode>_(* #,##0.00_);_(* \(#,##0.00\);_(* "-"??_);_(@_)</c:formatCode>
                <c:ptCount val="3"/>
                <c:pt idx="0">
                  <c:v>1.6600588569637214E-4</c:v>
                </c:pt>
                <c:pt idx="1">
                  <c:v>3.6333829068463028E-4</c:v>
                </c:pt>
                <c:pt idx="2">
                  <c:v>4.8667104380229159E-4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9-4200-99D5-D88981185F0D}"/>
            </c:ext>
          </c:extLst>
        </c:ser>
        <c:ser>
          <c:idx val="3"/>
          <c:order val="3"/>
          <c:tx>
            <c:strRef>
              <c:f>'Fib 13c.Scenario 2'!$A$39</c:f>
              <c:strCache>
                <c:ptCount val="1"/>
                <c:pt idx="0">
                  <c:v>45%</c:v>
                </c:pt>
              </c:strCache>
            </c:strRef>
          </c:tx>
          <c:marker>
            <c:symbol val="none"/>
          </c:marker>
          <c:cat>
            <c:strRef>
              <c:f>'Fib 13c.Scenario 2'!$B$35:$D$35</c:f>
              <c:strCache>
                <c:ptCount val="3"/>
                <c:pt idx="0">
                  <c:v>Recession</c:v>
                </c:pt>
                <c:pt idx="1">
                  <c:v>Normal</c:v>
                </c:pt>
                <c:pt idx="2">
                  <c:v>Boom</c:v>
                </c:pt>
              </c:strCache>
            </c:strRef>
          </c:cat>
          <c:val>
            <c:numRef>
              <c:f>'Fib 13c.Scenario 2'!$B$39:$D$39</c:f>
              <c:numCache>
                <c:formatCode>_(* #,##0.00_);_(* \(#,##0.00\);_(* "-"??_);_(@_)</c:formatCode>
                <c:ptCount val="3"/>
                <c:pt idx="0">
                  <c:v>1.6452603338709242E-4</c:v>
                </c:pt>
                <c:pt idx="1">
                  <c:v>3.6185860716471451E-4</c:v>
                </c:pt>
                <c:pt idx="2">
                  <c:v>4.8519146577572831E-4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9-4200-99D5-D88981185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smooth val="0"/>
        <c:axId val="313181472"/>
        <c:axId val="334535080"/>
      </c:lineChart>
      <c:catAx>
        <c:axId val="31318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EBIT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334535080"/>
        <c:crosses val="autoZero"/>
        <c:auto val="1"/>
        <c:lblAlgn val="ctr"/>
        <c:lblOffset val="100"/>
        <c:noMultiLvlLbl val="0"/>
      </c:catAx>
      <c:valAx>
        <c:axId val="334535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EPS</a:t>
                </a:r>
              </a:p>
            </c:rich>
          </c:tx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crossAx val="313181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123826</xdr:colOff>
      <xdr:row>0</xdr:row>
      <xdr:rowOff>38100</xdr:rowOff>
    </xdr:from>
    <xdr:to>
      <xdr:col>10</xdr:col>
      <xdr:colOff>390526</xdr:colOff>
      <xdr:row>15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32</xdr:row>
      <xdr:rowOff>142875</xdr:rowOff>
    </xdr:from>
    <xdr:to>
      <xdr:col>8</xdr:col>
      <xdr:colOff>561975</xdr:colOff>
      <xdr:row>47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33</xdr:row>
      <xdr:rowOff>85725</xdr:rowOff>
    </xdr:from>
    <xdr:to>
      <xdr:col>8</xdr:col>
      <xdr:colOff>552450</xdr:colOff>
      <xdr:row>47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RowHeight="15" x14ac:dyDescent="0.25"/>
  <cols>
    <col min="1" max="1" width="42.85546875" customWidth="1"/>
    <col min="3" max="3" width="5" customWidth="1"/>
    <col min="4" max="5" width="9.140625" customWidth="1"/>
    <col min="7" max="8" width="9.140625" customWidth="1"/>
  </cols>
  <sheetData>
    <row r="1" spans="1:16" ht="95.25" x14ac:dyDescent="0.35">
      <c r="A1" s="74" t="s">
        <v>368</v>
      </c>
      <c r="B1" t="s">
        <v>3</v>
      </c>
      <c r="D1" s="22" t="s">
        <v>27</v>
      </c>
      <c r="E1" s="22" t="s">
        <v>88</v>
      </c>
      <c r="F1" s="22" t="s">
        <v>89</v>
      </c>
      <c r="G1" s="22" t="s">
        <v>90</v>
      </c>
      <c r="H1" s="22" t="s">
        <v>28</v>
      </c>
      <c r="I1" s="22" t="s">
        <v>25</v>
      </c>
      <c r="J1" s="22" t="s">
        <v>26</v>
      </c>
    </row>
    <row r="2" spans="1:16" x14ac:dyDescent="0.25">
      <c r="A2" s="21" t="s">
        <v>24</v>
      </c>
      <c r="D2">
        <v>1</v>
      </c>
      <c r="E2">
        <v>2</v>
      </c>
      <c r="F2">
        <v>3</v>
      </c>
      <c r="G2">
        <v>4</v>
      </c>
      <c r="H2">
        <v>5</v>
      </c>
      <c r="I2" s="21"/>
      <c r="J2" s="23"/>
    </row>
    <row r="3" spans="1:16" x14ac:dyDescent="0.25">
      <c r="A3" s="23" t="s">
        <v>29</v>
      </c>
    </row>
    <row r="5" spans="1:16" ht="45" x14ac:dyDescent="0.25">
      <c r="A5" s="2" t="s">
        <v>315</v>
      </c>
      <c r="D5" s="25"/>
      <c r="E5" s="25"/>
      <c r="F5" s="25"/>
      <c r="G5" s="26"/>
      <c r="H5" s="26"/>
      <c r="I5">
        <f>B5*G2</f>
        <v>0</v>
      </c>
      <c r="K5" s="260" t="s">
        <v>317</v>
      </c>
      <c r="L5" s="260"/>
      <c r="M5" s="260"/>
      <c r="N5" s="260"/>
      <c r="O5" s="260"/>
      <c r="P5" s="260"/>
    </row>
    <row r="6" spans="1:16" x14ac:dyDescent="0.25">
      <c r="A6" t="s">
        <v>369</v>
      </c>
      <c r="D6" s="25"/>
      <c r="E6" s="26"/>
      <c r="F6" s="26"/>
      <c r="G6" s="26"/>
      <c r="H6" s="26"/>
      <c r="J6">
        <f>B5*H2</f>
        <v>0</v>
      </c>
    </row>
    <row r="7" spans="1:16" x14ac:dyDescent="0.25">
      <c r="A7" t="s">
        <v>316</v>
      </c>
      <c r="D7" s="25"/>
      <c r="E7" s="26"/>
      <c r="F7" s="26"/>
      <c r="G7" s="26"/>
      <c r="H7" s="26"/>
      <c r="I7" s="1">
        <f>B7*E2</f>
        <v>0</v>
      </c>
    </row>
    <row r="8" spans="1:16" x14ac:dyDescent="0.25">
      <c r="D8" s="25"/>
      <c r="E8" s="26"/>
      <c r="F8" s="26"/>
      <c r="G8" s="26"/>
      <c r="H8" s="26"/>
      <c r="J8" s="1">
        <f>B7*E2</f>
        <v>0</v>
      </c>
    </row>
    <row r="9" spans="1:16" x14ac:dyDescent="0.25">
      <c r="D9" s="26"/>
      <c r="E9" s="26"/>
      <c r="F9" s="26"/>
      <c r="G9" s="26"/>
      <c r="H9" s="26"/>
      <c r="I9">
        <f>B9*F2</f>
        <v>0</v>
      </c>
    </row>
    <row r="10" spans="1:16" x14ac:dyDescent="0.25">
      <c r="D10" s="26"/>
      <c r="E10" s="26"/>
      <c r="F10" s="26"/>
      <c r="G10" s="26"/>
      <c r="H10" s="26"/>
      <c r="J10">
        <f>B9*G2</f>
        <v>0</v>
      </c>
    </row>
    <row r="11" spans="1:16" x14ac:dyDescent="0.25">
      <c r="B11" s="1"/>
      <c r="D11" s="26"/>
      <c r="E11" s="26"/>
      <c r="F11" s="26"/>
      <c r="G11" s="26"/>
      <c r="H11" s="26"/>
      <c r="I11" s="1">
        <f>B11*H2</f>
        <v>0</v>
      </c>
    </row>
    <row r="12" spans="1:16" x14ac:dyDescent="0.25">
      <c r="D12" s="26"/>
      <c r="E12" s="26"/>
      <c r="F12" s="26"/>
      <c r="G12" s="26"/>
      <c r="H12" s="26"/>
      <c r="J12" s="1">
        <f>B11*H2</f>
        <v>0</v>
      </c>
    </row>
    <row r="13" spans="1:16" x14ac:dyDescent="0.25">
      <c r="B13" s="1"/>
      <c r="C13" s="1"/>
      <c r="D13" s="26"/>
      <c r="E13" s="26"/>
      <c r="F13" s="26"/>
      <c r="G13" s="26"/>
      <c r="H13" s="26"/>
      <c r="I13" s="1">
        <f>B13*E2</f>
        <v>0</v>
      </c>
    </row>
    <row r="14" spans="1:16" x14ac:dyDescent="0.25">
      <c r="D14" s="26"/>
      <c r="E14" s="26"/>
      <c r="F14" s="26"/>
      <c r="G14" s="26"/>
      <c r="H14" s="26"/>
      <c r="J14" s="1">
        <f>B13*G2</f>
        <v>0</v>
      </c>
    </row>
    <row r="15" spans="1:16" x14ac:dyDescent="0.25">
      <c r="A15" s="1"/>
      <c r="D15" s="26"/>
      <c r="E15" s="26"/>
      <c r="F15" s="26"/>
      <c r="G15" s="26"/>
      <c r="H15" s="26"/>
      <c r="I15" s="1">
        <f>B15*F2</f>
        <v>0</v>
      </c>
    </row>
    <row r="16" spans="1:16" x14ac:dyDescent="0.25">
      <c r="A16" s="1"/>
      <c r="D16" s="26"/>
      <c r="E16" s="26"/>
      <c r="F16" s="26"/>
      <c r="G16" s="26"/>
      <c r="H16" s="26"/>
      <c r="I16" s="1"/>
      <c r="J16">
        <f>B15*F2</f>
        <v>0</v>
      </c>
    </row>
    <row r="17" spans="1:10" x14ac:dyDescent="0.25">
      <c r="A17" s="1"/>
      <c r="D17" s="26"/>
      <c r="E17" s="26"/>
      <c r="F17" s="26"/>
      <c r="G17" s="26"/>
      <c r="H17" s="26"/>
      <c r="I17" s="1">
        <f>B17*H2</f>
        <v>0</v>
      </c>
    </row>
    <row r="18" spans="1:10" x14ac:dyDescent="0.25">
      <c r="D18" s="26"/>
      <c r="E18" s="26"/>
      <c r="F18" s="26"/>
      <c r="G18" s="26"/>
      <c r="H18" s="26"/>
      <c r="I18" s="10"/>
      <c r="J18" s="10">
        <f>B17*H2</f>
        <v>0</v>
      </c>
    </row>
    <row r="19" spans="1:10" x14ac:dyDescent="0.25">
      <c r="A19" s="19" t="s">
        <v>30</v>
      </c>
      <c r="B19" s="24">
        <f>SUM(B5:B18)</f>
        <v>0</v>
      </c>
      <c r="C19" s="24"/>
      <c r="D19" s="26"/>
      <c r="E19" s="26"/>
      <c r="F19" s="26"/>
      <c r="G19" s="26"/>
      <c r="H19" s="26"/>
      <c r="I19" s="19">
        <f>SUM(I5:I18)</f>
        <v>0</v>
      </c>
      <c r="J19" s="19">
        <f>SUM(J6:J18)</f>
        <v>0</v>
      </c>
    </row>
    <row r="21" spans="1:10" x14ac:dyDescent="0.25">
      <c r="A21" t="s">
        <v>318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5" x14ac:dyDescent="0.25"/>
  <cols>
    <col min="1" max="1" width="33.42578125" customWidth="1"/>
    <col min="3" max="3" width="5.42578125" bestFit="1" customWidth="1"/>
    <col min="4" max="4" width="8.28515625" customWidth="1"/>
    <col min="5" max="5" width="14.140625" customWidth="1"/>
    <col min="6" max="6" width="3.140625" customWidth="1"/>
    <col min="8" max="8" width="3" customWidth="1"/>
    <col min="9" max="9" width="22" customWidth="1"/>
    <col min="10" max="10" width="12.28515625" bestFit="1" customWidth="1"/>
    <col min="11" max="11" width="12.7109375" bestFit="1" customWidth="1"/>
  </cols>
  <sheetData>
    <row r="1" spans="1:11" ht="21" x14ac:dyDescent="0.35">
      <c r="A1" s="16" t="s">
        <v>361</v>
      </c>
    </row>
    <row r="2" spans="1:11" x14ac:dyDescent="0.25">
      <c r="C2" s="263" t="s">
        <v>68</v>
      </c>
      <c r="D2" s="263"/>
      <c r="E2" s="263"/>
    </row>
    <row r="3" spans="1:11" ht="30" x14ac:dyDescent="0.25">
      <c r="A3" s="13" t="s">
        <v>69</v>
      </c>
      <c r="B3" s="13" t="s">
        <v>3</v>
      </c>
      <c r="C3" s="13" t="s">
        <v>70</v>
      </c>
      <c r="D3" s="254" t="s">
        <v>71</v>
      </c>
      <c r="E3" s="255" t="s">
        <v>310</v>
      </c>
      <c r="F3" s="13"/>
      <c r="G3" s="13" t="s">
        <v>72</v>
      </c>
      <c r="H3" s="13"/>
      <c r="I3" s="255" t="s">
        <v>73</v>
      </c>
      <c r="J3" s="13" t="s">
        <v>74</v>
      </c>
      <c r="K3" s="13" t="s">
        <v>75</v>
      </c>
    </row>
    <row r="4" spans="1:11" x14ac:dyDescent="0.25">
      <c r="A4" t="s">
        <v>330</v>
      </c>
      <c r="B4" s="1"/>
      <c r="C4" s="32"/>
      <c r="D4" s="32"/>
      <c r="E4" s="32"/>
      <c r="F4" s="32"/>
      <c r="G4" s="32"/>
      <c r="H4" s="32"/>
      <c r="I4" s="32"/>
      <c r="J4" s="1">
        <f>B4*5</f>
        <v>0</v>
      </c>
      <c r="K4" s="1" t="e">
        <f t="shared" ref="K4:K9" si="0">J4/$J$10</f>
        <v>#DIV/0!</v>
      </c>
    </row>
    <row r="5" spans="1:11" x14ac:dyDescent="0.25">
      <c r="A5" t="s">
        <v>331</v>
      </c>
      <c r="B5" s="1"/>
      <c r="C5" s="32"/>
      <c r="D5" s="32"/>
      <c r="E5" s="32"/>
      <c r="F5" s="32"/>
      <c r="G5" s="32"/>
      <c r="H5" s="32"/>
      <c r="I5" s="32"/>
      <c r="J5" s="1">
        <f>B5*5</f>
        <v>0</v>
      </c>
      <c r="K5" s="1" t="e">
        <f t="shared" si="0"/>
        <v>#DIV/0!</v>
      </c>
    </row>
    <row r="6" spans="1:11" x14ac:dyDescent="0.25">
      <c r="A6" t="s">
        <v>332</v>
      </c>
      <c r="B6" s="1"/>
      <c r="C6" s="32"/>
      <c r="D6" s="32"/>
      <c r="E6" s="32"/>
      <c r="F6" s="32"/>
      <c r="G6" s="32"/>
      <c r="H6" s="32"/>
      <c r="I6" s="32"/>
      <c r="J6" s="1">
        <f>B6*4</f>
        <v>0</v>
      </c>
      <c r="K6" s="1" t="e">
        <f t="shared" si="0"/>
        <v>#DIV/0!</v>
      </c>
    </row>
    <row r="7" spans="1:11" x14ac:dyDescent="0.25">
      <c r="A7" t="s">
        <v>333</v>
      </c>
      <c r="C7" s="32"/>
      <c r="D7" s="32"/>
      <c r="E7" s="32"/>
      <c r="F7" s="32"/>
      <c r="G7" s="32"/>
      <c r="H7" s="32"/>
      <c r="I7" s="32"/>
      <c r="J7" s="1">
        <f>B7*4</f>
        <v>0</v>
      </c>
      <c r="K7" s="1" t="e">
        <f t="shared" si="0"/>
        <v>#DIV/0!</v>
      </c>
    </row>
    <row r="8" spans="1:11" x14ac:dyDescent="0.25">
      <c r="C8" s="32"/>
      <c r="D8" s="32"/>
      <c r="E8" s="32"/>
      <c r="F8" s="32"/>
      <c r="G8" s="32"/>
      <c r="H8" s="32"/>
      <c r="I8" s="32"/>
      <c r="J8" s="1">
        <f>B8*5</f>
        <v>0</v>
      </c>
      <c r="K8" s="1" t="e">
        <f t="shared" si="0"/>
        <v>#DIV/0!</v>
      </c>
    </row>
    <row r="9" spans="1:11" x14ac:dyDescent="0.25">
      <c r="B9" s="68"/>
      <c r="C9" s="69"/>
      <c r="D9" s="69"/>
      <c r="E9" s="69"/>
      <c r="F9" s="69"/>
      <c r="G9" s="69"/>
      <c r="H9" s="69"/>
      <c r="I9" s="69"/>
      <c r="J9" s="68">
        <f>B9*1</f>
        <v>0</v>
      </c>
      <c r="K9" s="68" t="e">
        <f t="shared" si="0"/>
        <v>#DIV/0!</v>
      </c>
    </row>
    <row r="10" spans="1:11" x14ac:dyDescent="0.25">
      <c r="B10" s="19">
        <f>SUM(B4:B9)</f>
        <v>0</v>
      </c>
      <c r="J10" s="24">
        <f>SUM(J4:J9)</f>
        <v>0</v>
      </c>
      <c r="K10" s="70" t="e">
        <f>SUM(K4:K9)</f>
        <v>#DIV/0!</v>
      </c>
    </row>
    <row r="16" spans="1:11" x14ac:dyDescent="0.25">
      <c r="I16" s="221"/>
    </row>
    <row r="22" spans="9:9" x14ac:dyDescent="0.25">
      <c r="I22" s="221"/>
    </row>
  </sheetData>
  <mergeCells count="1">
    <mergeCell ref="C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defaultRowHeight="15" x14ac:dyDescent="0.25"/>
  <cols>
    <col min="1" max="1" width="45" customWidth="1"/>
    <col min="2" max="2" width="9.85546875" customWidth="1"/>
    <col min="3" max="3" width="9.140625" customWidth="1"/>
    <col min="4" max="4" width="9.85546875" bestFit="1" customWidth="1"/>
    <col min="5" max="5" width="3.85546875" customWidth="1"/>
    <col min="6" max="6" width="7.5703125" bestFit="1" customWidth="1"/>
    <col min="7" max="7" width="6.5703125" bestFit="1" customWidth="1"/>
    <col min="8" max="8" width="11.42578125" customWidth="1"/>
    <col min="9" max="9" width="3.7109375" customWidth="1"/>
    <col min="10" max="10" width="7.5703125" bestFit="1" customWidth="1"/>
    <col min="11" max="11" width="6.5703125" bestFit="1" customWidth="1"/>
    <col min="12" max="12" width="11.5703125" customWidth="1"/>
    <col min="13" max="13" width="30.42578125" customWidth="1"/>
  </cols>
  <sheetData>
    <row r="1" spans="1:13" ht="18.75" x14ac:dyDescent="0.3">
      <c r="A1" s="20" t="s">
        <v>360</v>
      </c>
    </row>
    <row r="2" spans="1:13" ht="21" x14ac:dyDescent="0.35">
      <c r="A2" s="37"/>
      <c r="B2" s="261" t="str">
        <f>'Fig 2.EFE'!B2:D2</f>
        <v>Division I NAME</v>
      </c>
      <c r="C2" s="261"/>
      <c r="D2" s="261"/>
      <c r="E2" s="184"/>
      <c r="F2" s="261" t="str">
        <f>'Fig 2.EFE'!F2:H2</f>
        <v>Division II NAME</v>
      </c>
      <c r="G2" s="261"/>
      <c r="H2" s="261"/>
      <c r="I2" s="188"/>
      <c r="J2" s="261" t="str">
        <f>'Fig 2.EFE'!J2:L2</f>
        <v>Division III NAME</v>
      </c>
      <c r="K2" s="261"/>
      <c r="L2" s="261"/>
      <c r="M2" s="174" t="s">
        <v>311</v>
      </c>
    </row>
    <row r="3" spans="1:13" ht="30.75" thickBot="1" x14ac:dyDescent="0.4">
      <c r="A3" s="37"/>
      <c r="B3" s="5" t="s">
        <v>3</v>
      </c>
      <c r="C3" s="5" t="s">
        <v>4</v>
      </c>
      <c r="D3" s="253" t="s">
        <v>5</v>
      </c>
      <c r="E3" s="5"/>
      <c r="F3" s="189" t="s">
        <v>3</v>
      </c>
      <c r="G3" s="189" t="s">
        <v>4</v>
      </c>
      <c r="H3" s="253" t="s">
        <v>5</v>
      </c>
      <c r="I3" s="189"/>
      <c r="J3" s="189" t="s">
        <v>3</v>
      </c>
      <c r="K3" s="189" t="s">
        <v>4</v>
      </c>
      <c r="L3" s="253" t="s">
        <v>5</v>
      </c>
    </row>
    <row r="4" spans="1:13" x14ac:dyDescent="0.25">
      <c r="A4" s="6" t="s">
        <v>1</v>
      </c>
      <c r="B4" s="7"/>
      <c r="C4" s="8"/>
      <c r="D4" s="7"/>
      <c r="E4" s="7"/>
      <c r="F4" s="190"/>
      <c r="G4" s="190"/>
      <c r="H4" s="190"/>
      <c r="I4" s="190"/>
      <c r="J4" s="190"/>
      <c r="K4" s="190"/>
      <c r="L4" s="190"/>
    </row>
    <row r="5" spans="1:13" x14ac:dyDescent="0.25">
      <c r="A5" s="217" t="s">
        <v>334</v>
      </c>
      <c r="B5" s="4"/>
      <c r="C5" s="3"/>
      <c r="D5" s="4"/>
      <c r="E5" s="4"/>
      <c r="F5" s="75"/>
      <c r="G5" s="191"/>
      <c r="H5" s="1"/>
      <c r="I5" s="1"/>
      <c r="J5" s="75"/>
      <c r="K5" s="191"/>
      <c r="L5" s="1"/>
    </row>
    <row r="6" spans="1:13" x14ac:dyDescent="0.25">
      <c r="A6" s="217" t="s">
        <v>335</v>
      </c>
      <c r="B6" s="41"/>
      <c r="C6" s="11"/>
      <c r="D6" s="211"/>
      <c r="E6" s="211"/>
      <c r="F6" s="41"/>
      <c r="G6" s="222"/>
      <c r="H6" s="218"/>
      <c r="I6" s="218"/>
      <c r="J6" s="41"/>
      <c r="K6" s="192"/>
      <c r="L6" s="1"/>
    </row>
    <row r="7" spans="1:13" ht="16.5" customHeight="1" x14ac:dyDescent="0.25">
      <c r="A7" s="217" t="s">
        <v>336</v>
      </c>
      <c r="B7" s="11"/>
      <c r="C7" s="11"/>
      <c r="D7" s="211"/>
      <c r="E7" s="211"/>
      <c r="F7" s="11"/>
      <c r="G7" s="11"/>
      <c r="H7" s="26"/>
      <c r="I7" s="26"/>
      <c r="J7" s="11"/>
      <c r="K7" s="11"/>
    </row>
    <row r="8" spans="1:13" x14ac:dyDescent="0.25">
      <c r="A8" s="217" t="s">
        <v>323</v>
      </c>
      <c r="B8" s="11"/>
      <c r="C8" s="11"/>
      <c r="D8" s="211"/>
      <c r="E8" s="211"/>
      <c r="F8" s="26"/>
      <c r="G8" s="11"/>
      <c r="H8" s="26"/>
      <c r="I8" s="26"/>
      <c r="J8" s="26"/>
      <c r="K8" s="11"/>
    </row>
    <row r="9" spans="1:13" x14ac:dyDescent="0.25">
      <c r="A9" s="217" t="s">
        <v>324</v>
      </c>
      <c r="B9" s="11"/>
      <c r="C9" s="11"/>
      <c r="D9" s="211"/>
      <c r="E9" s="211"/>
      <c r="F9" s="11"/>
      <c r="G9" s="11"/>
      <c r="H9" s="26"/>
      <c r="I9" s="26"/>
      <c r="J9" s="11"/>
      <c r="K9" s="11"/>
    </row>
    <row r="10" spans="1:13" x14ac:dyDescent="0.25">
      <c r="A10" s="193"/>
      <c r="B10" s="11"/>
      <c r="C10" s="11"/>
      <c r="D10" s="211"/>
      <c r="E10" s="211"/>
      <c r="F10" s="41"/>
      <c r="G10" s="11"/>
      <c r="H10" s="26"/>
      <c r="I10" s="26"/>
      <c r="J10" s="41"/>
      <c r="K10" s="11"/>
    </row>
    <row r="11" spans="1:13" x14ac:dyDescent="0.25">
      <c r="A11" s="193"/>
      <c r="B11" s="41"/>
      <c r="C11" s="11"/>
      <c r="D11" s="211"/>
      <c r="E11" s="211"/>
      <c r="F11" s="41"/>
      <c r="G11" s="11"/>
      <c r="H11" s="26"/>
      <c r="I11" s="26"/>
      <c r="J11" s="41"/>
      <c r="K11" s="11"/>
      <c r="L11" s="1"/>
    </row>
    <row r="12" spans="1:13" x14ac:dyDescent="0.25">
      <c r="A12" s="193"/>
      <c r="B12" s="11"/>
      <c r="C12" s="11"/>
      <c r="D12" s="211"/>
      <c r="E12" s="211"/>
      <c r="F12" s="11"/>
      <c r="G12" s="11"/>
      <c r="H12" s="26"/>
      <c r="I12" s="26"/>
      <c r="J12" s="11"/>
      <c r="K12" s="11"/>
      <c r="M12" s="11"/>
    </row>
    <row r="13" spans="1:13" x14ac:dyDescent="0.25">
      <c r="A13" s="193"/>
      <c r="B13" s="11"/>
      <c r="C13" s="11"/>
      <c r="D13" s="211"/>
      <c r="E13" s="211"/>
      <c r="F13" s="11"/>
      <c r="G13" s="11"/>
      <c r="H13" s="26"/>
      <c r="I13" s="26"/>
      <c r="J13" s="11"/>
      <c r="K13" s="11"/>
      <c r="M13" s="4"/>
    </row>
    <row r="14" spans="1:13" x14ac:dyDescent="0.25">
      <c r="B14" s="3"/>
      <c r="C14" s="3"/>
      <c r="D14" s="4"/>
      <c r="E14" s="4"/>
      <c r="L14" s="11"/>
    </row>
    <row r="15" spans="1:13" x14ac:dyDescent="0.25">
      <c r="A15" s="9" t="s">
        <v>2</v>
      </c>
      <c r="B15" s="10"/>
      <c r="C15" s="10"/>
      <c r="D15" s="12"/>
      <c r="E15" s="12"/>
      <c r="F15" s="10"/>
      <c r="G15" s="10"/>
      <c r="H15" s="10"/>
      <c r="I15" s="10"/>
      <c r="J15" s="10"/>
      <c r="K15" s="10"/>
      <c r="L15" s="194"/>
    </row>
    <row r="16" spans="1:13" x14ac:dyDescent="0.25">
      <c r="A16" s="193" t="s">
        <v>371</v>
      </c>
      <c r="B16" s="11"/>
      <c r="C16" s="11"/>
      <c r="D16" s="211"/>
      <c r="E16" s="211"/>
      <c r="F16" s="11"/>
      <c r="G16" s="11"/>
      <c r="H16" s="26"/>
      <c r="I16" s="26"/>
      <c r="J16" s="11"/>
      <c r="K16" s="11"/>
      <c r="L16" s="40"/>
    </row>
    <row r="17" spans="1:13" x14ac:dyDescent="0.25">
      <c r="A17" s="223"/>
      <c r="B17" s="11"/>
      <c r="C17" s="11"/>
      <c r="D17" s="211"/>
      <c r="E17" s="211"/>
      <c r="F17" s="41"/>
      <c r="G17" s="11"/>
      <c r="H17" s="26"/>
      <c r="I17" s="26"/>
      <c r="J17" s="41"/>
      <c r="K17" s="11"/>
      <c r="L17" s="40"/>
    </row>
    <row r="18" spans="1:13" x14ac:dyDescent="0.25">
      <c r="A18" s="193"/>
      <c r="B18" s="11"/>
      <c r="C18" s="11"/>
      <c r="D18" s="211"/>
      <c r="E18" s="211"/>
      <c r="F18" s="11"/>
      <c r="G18" s="11"/>
      <c r="H18" s="26"/>
      <c r="I18" s="26"/>
      <c r="J18" s="11"/>
      <c r="K18" s="11"/>
      <c r="L18" s="3"/>
    </row>
    <row r="19" spans="1:13" x14ac:dyDescent="0.25">
      <c r="A19" s="193"/>
      <c r="B19" s="11"/>
      <c r="C19" s="11"/>
      <c r="D19" s="211"/>
      <c r="E19" s="211"/>
      <c r="F19" s="11"/>
      <c r="G19" s="11"/>
      <c r="H19" s="26"/>
      <c r="I19" s="26"/>
      <c r="J19" s="11"/>
      <c r="K19" s="11"/>
      <c r="L19" s="3"/>
    </row>
    <row r="20" spans="1:13" x14ac:dyDescent="0.25">
      <c r="A20" s="193"/>
      <c r="B20" s="41"/>
      <c r="C20" s="11"/>
      <c r="D20" s="211"/>
      <c r="E20" s="211"/>
      <c r="F20" s="41"/>
      <c r="G20" s="11"/>
      <c r="H20" s="26"/>
      <c r="I20" s="26"/>
      <c r="J20" s="41"/>
      <c r="K20" s="11"/>
      <c r="L20" s="3"/>
    </row>
    <row r="21" spans="1:13" x14ac:dyDescent="0.25">
      <c r="A21" s="193"/>
      <c r="B21" s="11"/>
      <c r="C21" s="11"/>
      <c r="D21" s="211"/>
      <c r="E21" s="211"/>
      <c r="F21" s="11"/>
      <c r="G21" s="11"/>
      <c r="H21" s="26"/>
      <c r="I21" s="26"/>
      <c r="J21" s="11"/>
      <c r="K21" s="11"/>
      <c r="L21" s="40"/>
      <c r="M21" s="3"/>
    </row>
    <row r="22" spans="1:13" x14ac:dyDescent="0.25">
      <c r="A22" s="26"/>
      <c r="B22" s="11"/>
      <c r="C22" s="11"/>
      <c r="D22" s="211"/>
      <c r="E22" s="211"/>
      <c r="F22" s="11"/>
      <c r="G22" s="11"/>
      <c r="H22" s="26"/>
      <c r="I22" s="26"/>
      <c r="J22" s="11"/>
      <c r="K22" s="11"/>
      <c r="L22" s="3"/>
      <c r="M22" s="11"/>
    </row>
    <row r="23" spans="1:13" x14ac:dyDescent="0.25">
      <c r="A23" s="193"/>
      <c r="B23" s="11"/>
      <c r="C23" s="11"/>
      <c r="D23" s="211"/>
      <c r="E23" s="211"/>
      <c r="F23" s="11"/>
      <c r="G23" s="11"/>
      <c r="H23" s="26"/>
      <c r="I23" s="26"/>
      <c r="J23" s="11"/>
      <c r="K23" s="11"/>
      <c r="L23" s="3"/>
    </row>
    <row r="24" spans="1:13" x14ac:dyDescent="0.25">
      <c r="B24" s="3"/>
      <c r="C24" s="3"/>
      <c r="D24" s="3"/>
      <c r="E24" s="3"/>
      <c r="I24" s="10"/>
      <c r="J24" s="10"/>
      <c r="K24" s="10"/>
      <c r="L24" s="10"/>
    </row>
    <row r="25" spans="1:13" x14ac:dyDescent="0.25">
      <c r="A25" s="13" t="s">
        <v>6</v>
      </c>
      <c r="B25" s="13">
        <f>SUM(B4:B24)</f>
        <v>0</v>
      </c>
      <c r="C25" s="13"/>
      <c r="D25" s="14">
        <f>SUM(D5:D23)</f>
        <v>0</v>
      </c>
      <c r="E25" s="14"/>
      <c r="F25" s="13">
        <f>SUM(F5:F23)</f>
        <v>0</v>
      </c>
      <c r="G25" s="17"/>
      <c r="H25" s="13">
        <f>SUM(H5:H23)</f>
        <v>0</v>
      </c>
      <c r="I25" s="13"/>
      <c r="J25" s="13">
        <f>SUM(J5:J24)</f>
        <v>0</v>
      </c>
      <c r="K25" s="13"/>
      <c r="L25" s="13">
        <f>SUM(L5:L24)</f>
        <v>0</v>
      </c>
    </row>
    <row r="27" spans="1:13" x14ac:dyDescent="0.25">
      <c r="A27" s="174" t="s">
        <v>312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</row>
  </sheetData>
  <sortState ref="I3:J19">
    <sortCondition descending="1" ref="J3:J19"/>
  </sortState>
  <mergeCells count="3">
    <mergeCell ref="B2:D2"/>
    <mergeCell ref="F2:H2"/>
    <mergeCell ref="J2:L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50.140625" customWidth="1"/>
    <col min="2" max="2" width="9.85546875" customWidth="1"/>
    <col min="3" max="3" width="9.140625" customWidth="1"/>
    <col min="4" max="4" width="17.28515625" customWidth="1"/>
    <col min="5" max="5" width="3.85546875" customWidth="1"/>
    <col min="7" max="7" width="10" customWidth="1"/>
    <col min="8" max="8" width="15.28515625" bestFit="1" customWidth="1"/>
    <col min="9" max="9" width="3.85546875" customWidth="1"/>
    <col min="11" max="11" width="22.140625" customWidth="1"/>
    <col min="12" max="12" width="15.28515625" bestFit="1" customWidth="1"/>
    <col min="13" max="13" width="30.42578125" customWidth="1"/>
  </cols>
  <sheetData>
    <row r="1" spans="1:13" ht="21" x14ac:dyDescent="0.35">
      <c r="A1" s="37" t="s">
        <v>0</v>
      </c>
      <c r="B1" s="261" t="str">
        <f>'Fig 2.EFE'!B2:D2</f>
        <v>Division I NAME</v>
      </c>
      <c r="C1" s="261"/>
      <c r="D1" s="261"/>
      <c r="E1" s="206"/>
      <c r="F1" s="261" t="str">
        <f>'Fig 2.EFE'!F2:H2</f>
        <v>Division II NAME</v>
      </c>
      <c r="G1" s="261"/>
      <c r="H1" s="261"/>
      <c r="I1" s="207"/>
      <c r="J1" s="261" t="str">
        <f>'Fig 2.EFE'!J2:L2</f>
        <v>Division III NAME</v>
      </c>
      <c r="K1" s="261"/>
      <c r="L1" s="261"/>
    </row>
    <row r="2" spans="1:13" ht="21.75" thickBot="1" x14ac:dyDescent="0.4">
      <c r="A2" s="37"/>
      <c r="B2" s="5" t="s">
        <v>3</v>
      </c>
      <c r="C2" s="5" t="s">
        <v>4</v>
      </c>
      <c r="D2" s="5" t="s">
        <v>5</v>
      </c>
      <c r="E2" s="5"/>
      <c r="F2" s="189" t="s">
        <v>3</v>
      </c>
      <c r="G2" s="189" t="s">
        <v>4</v>
      </c>
      <c r="H2" s="189" t="s">
        <v>5</v>
      </c>
      <c r="I2" s="189"/>
      <c r="J2" s="189" t="s">
        <v>3</v>
      </c>
      <c r="K2" s="189" t="s">
        <v>4</v>
      </c>
      <c r="L2" s="189" t="s">
        <v>5</v>
      </c>
    </row>
    <row r="3" spans="1:13" x14ac:dyDescent="0.25">
      <c r="A3" s="6" t="s">
        <v>1</v>
      </c>
      <c r="B3" s="7"/>
      <c r="C3" s="8"/>
      <c r="D3" s="7"/>
      <c r="E3" s="7"/>
      <c r="F3" s="190"/>
      <c r="G3" s="190"/>
      <c r="H3" s="190"/>
      <c r="I3" s="190"/>
      <c r="J3" s="190"/>
      <c r="K3" s="190"/>
      <c r="L3" s="190"/>
    </row>
    <row r="4" spans="1:13" ht="45" x14ac:dyDescent="0.25">
      <c r="A4" s="259" t="s">
        <v>327</v>
      </c>
      <c r="B4" s="4"/>
      <c r="C4" s="3"/>
      <c r="D4" s="4"/>
      <c r="E4" s="4"/>
      <c r="F4" s="75"/>
      <c r="G4" s="191"/>
      <c r="H4" s="1"/>
      <c r="I4" s="1"/>
      <c r="J4" s="75"/>
      <c r="K4" s="191"/>
      <c r="L4" s="1"/>
    </row>
    <row r="5" spans="1:13" x14ac:dyDescent="0.25">
      <c r="A5" s="217" t="s">
        <v>328</v>
      </c>
      <c r="B5" s="41"/>
      <c r="C5" s="11"/>
      <c r="D5" s="211"/>
      <c r="E5" s="211"/>
      <c r="F5" s="41"/>
      <c r="G5" s="222"/>
      <c r="H5" s="218"/>
      <c r="I5" s="218"/>
      <c r="J5" s="41"/>
      <c r="K5" s="192"/>
      <c r="L5" s="1"/>
    </row>
    <row r="6" spans="1:13" ht="16.5" customHeight="1" x14ac:dyDescent="0.25">
      <c r="A6" s="223"/>
      <c r="B6" s="11"/>
      <c r="C6" s="11"/>
      <c r="D6" s="211"/>
      <c r="E6" s="211"/>
      <c r="F6" s="11"/>
      <c r="G6" s="11"/>
      <c r="H6" s="26"/>
      <c r="I6" s="26"/>
      <c r="J6" s="11"/>
      <c r="K6" s="11"/>
    </row>
    <row r="7" spans="1:13" x14ac:dyDescent="0.25">
      <c r="A7" s="193"/>
      <c r="B7" s="11"/>
      <c r="C7" s="11"/>
      <c r="D7" s="211"/>
      <c r="E7" s="211"/>
      <c r="F7" s="26"/>
      <c r="G7" s="11"/>
      <c r="H7" s="26"/>
      <c r="I7" s="26"/>
      <c r="J7" s="26"/>
      <c r="K7" s="11"/>
    </row>
    <row r="8" spans="1:13" x14ac:dyDescent="0.25">
      <c r="A8" s="193"/>
      <c r="B8" s="11"/>
      <c r="C8" s="11"/>
      <c r="D8" s="211"/>
      <c r="E8" s="211"/>
      <c r="F8" s="11"/>
      <c r="G8" s="11"/>
      <c r="H8" s="26"/>
      <c r="I8" s="26"/>
      <c r="J8" s="11"/>
      <c r="K8" s="11"/>
    </row>
    <row r="9" spans="1:13" x14ac:dyDescent="0.25">
      <c r="A9" s="193"/>
      <c r="B9" s="11"/>
      <c r="C9" s="11"/>
      <c r="D9" s="211"/>
      <c r="E9" s="211"/>
      <c r="F9" s="41"/>
      <c r="G9" s="11"/>
      <c r="H9" s="26"/>
      <c r="I9" s="26"/>
      <c r="J9" s="41"/>
      <c r="K9" s="11"/>
    </row>
    <row r="10" spans="1:13" x14ac:dyDescent="0.25">
      <c r="A10" s="193"/>
      <c r="B10" s="41"/>
      <c r="C10" s="11"/>
      <c r="D10" s="211"/>
      <c r="E10" s="211"/>
      <c r="F10" s="41"/>
      <c r="G10" s="11"/>
      <c r="H10" s="26"/>
      <c r="I10" s="26"/>
      <c r="J10" s="41"/>
      <c r="K10" s="11"/>
      <c r="L10" s="1"/>
    </row>
    <row r="11" spans="1:13" x14ac:dyDescent="0.25">
      <c r="A11" s="193"/>
      <c r="B11" s="11"/>
      <c r="C11" s="11"/>
      <c r="D11" s="211"/>
      <c r="E11" s="211"/>
      <c r="F11" s="11"/>
      <c r="G11" s="11"/>
      <c r="H11" s="26"/>
      <c r="I11" s="26"/>
      <c r="J11" s="11"/>
      <c r="K11" s="11"/>
      <c r="M11" s="11"/>
    </row>
    <row r="12" spans="1:13" x14ac:dyDescent="0.25">
      <c r="A12" s="193"/>
      <c r="B12" s="11"/>
      <c r="C12" s="11"/>
      <c r="D12" s="211"/>
      <c r="E12" s="211"/>
      <c r="F12" s="11"/>
      <c r="G12" s="11"/>
      <c r="H12" s="26"/>
      <c r="I12" s="26"/>
      <c r="J12" s="11"/>
      <c r="K12" s="11"/>
      <c r="M12" s="4"/>
    </row>
    <row r="13" spans="1:13" x14ac:dyDescent="0.25">
      <c r="B13" s="3"/>
      <c r="C13" s="3"/>
      <c r="D13" s="4"/>
      <c r="E13" s="4"/>
      <c r="L13" s="11"/>
    </row>
    <row r="14" spans="1:13" x14ac:dyDescent="0.25">
      <c r="A14" s="9" t="s">
        <v>2</v>
      </c>
      <c r="B14" s="10"/>
      <c r="C14" s="10"/>
      <c r="D14" s="12"/>
      <c r="E14" s="12"/>
      <c r="F14" s="10"/>
      <c r="G14" s="10"/>
      <c r="H14" s="10"/>
      <c r="I14" s="10"/>
      <c r="J14" s="10"/>
      <c r="K14" s="10"/>
      <c r="L14" s="194"/>
    </row>
    <row r="15" spans="1:13" x14ac:dyDescent="0.25">
      <c r="A15" s="193"/>
      <c r="B15" s="11"/>
      <c r="C15" s="11"/>
      <c r="D15" s="211"/>
      <c r="E15" s="211"/>
      <c r="F15" s="11"/>
      <c r="G15" s="11"/>
      <c r="H15" s="26"/>
      <c r="I15" s="26"/>
      <c r="J15" s="11"/>
      <c r="K15" s="11"/>
      <c r="L15" s="40"/>
    </row>
    <row r="16" spans="1:13" x14ac:dyDescent="0.25">
      <c r="A16" s="223"/>
      <c r="B16" s="11"/>
      <c r="C16" s="11"/>
      <c r="D16" s="211"/>
      <c r="E16" s="211"/>
      <c r="F16" s="41"/>
      <c r="G16" s="11"/>
      <c r="H16" s="26"/>
      <c r="I16" s="26"/>
      <c r="J16" s="41"/>
      <c r="K16" s="11"/>
      <c r="L16" s="40"/>
    </row>
    <row r="17" spans="1:13" x14ac:dyDescent="0.25">
      <c r="A17" s="193"/>
      <c r="B17" s="11"/>
      <c r="C17" s="11"/>
      <c r="D17" s="211"/>
      <c r="E17" s="211"/>
      <c r="F17" s="11"/>
      <c r="G17" s="11"/>
      <c r="H17" s="26"/>
      <c r="I17" s="26"/>
      <c r="J17" s="11"/>
      <c r="K17" s="11"/>
      <c r="L17" s="3"/>
    </row>
    <row r="18" spans="1:13" x14ac:dyDescent="0.25">
      <c r="A18" s="193"/>
      <c r="B18" s="11"/>
      <c r="C18" s="11"/>
      <c r="D18" s="211"/>
      <c r="E18" s="211"/>
      <c r="F18" s="11"/>
      <c r="G18" s="11"/>
      <c r="H18" s="26"/>
      <c r="I18" s="26"/>
      <c r="J18" s="11"/>
      <c r="K18" s="11"/>
      <c r="L18" s="3"/>
    </row>
    <row r="19" spans="1:13" x14ac:dyDescent="0.25">
      <c r="A19" s="193"/>
      <c r="B19" s="41"/>
      <c r="C19" s="11"/>
      <c r="D19" s="211"/>
      <c r="E19" s="211"/>
      <c r="F19" s="41"/>
      <c r="G19" s="11"/>
      <c r="H19" s="26"/>
      <c r="I19" s="26"/>
      <c r="J19" s="41"/>
      <c r="K19" s="11"/>
      <c r="L19" s="3"/>
    </row>
    <row r="20" spans="1:13" x14ac:dyDescent="0.25">
      <c r="A20" s="193"/>
      <c r="B20" s="11"/>
      <c r="C20" s="11"/>
      <c r="D20" s="211"/>
      <c r="E20" s="211"/>
      <c r="F20" s="11"/>
      <c r="G20" s="11"/>
      <c r="H20" s="26"/>
      <c r="I20" s="26"/>
      <c r="J20" s="11"/>
      <c r="K20" s="11"/>
      <c r="L20" s="40"/>
      <c r="M20" s="3"/>
    </row>
    <row r="21" spans="1:13" x14ac:dyDescent="0.25">
      <c r="A21" s="26"/>
      <c r="B21" s="11"/>
      <c r="C21" s="11"/>
      <c r="D21" s="211"/>
      <c r="E21" s="211"/>
      <c r="F21" s="11"/>
      <c r="G21" s="11"/>
      <c r="H21" s="26"/>
      <c r="I21" s="26"/>
      <c r="J21" s="11"/>
      <c r="K21" s="11"/>
      <c r="L21" s="3"/>
      <c r="M21" s="11"/>
    </row>
    <row r="22" spans="1:13" x14ac:dyDescent="0.25">
      <c r="A22" s="193"/>
      <c r="B22" s="11"/>
      <c r="C22" s="11"/>
      <c r="D22" s="211"/>
      <c r="E22" s="211"/>
      <c r="F22" s="11"/>
      <c r="G22" s="11"/>
      <c r="H22" s="26"/>
      <c r="I22" s="26"/>
      <c r="J22" s="11"/>
      <c r="K22" s="11"/>
      <c r="L22" s="3"/>
    </row>
    <row r="23" spans="1:13" x14ac:dyDescent="0.25">
      <c r="B23" s="3"/>
      <c r="C23" s="3"/>
      <c r="D23" s="3"/>
      <c r="E23" s="3"/>
      <c r="I23" s="10"/>
      <c r="J23" s="10"/>
      <c r="K23" s="10"/>
      <c r="L23" s="10"/>
    </row>
    <row r="24" spans="1:13" x14ac:dyDescent="0.25">
      <c r="A24" s="13" t="s">
        <v>6</v>
      </c>
      <c r="B24" s="13">
        <f>SUM(B3:B23)</f>
        <v>0</v>
      </c>
      <c r="C24" s="13"/>
      <c r="D24" s="14">
        <f>SUM(D4:D22)</f>
        <v>0</v>
      </c>
      <c r="E24" s="14"/>
      <c r="F24" s="13">
        <f>SUM(F4:F22)</f>
        <v>0</v>
      </c>
      <c r="G24" s="17"/>
      <c r="H24" s="13">
        <f>SUM(H4:H22)</f>
        <v>0</v>
      </c>
      <c r="I24" s="13"/>
      <c r="J24" s="13">
        <f>SUM(J4:J23)</f>
        <v>0</v>
      </c>
      <c r="K24" s="13"/>
      <c r="L24" s="13">
        <f>SUM(L4:L23)</f>
        <v>0</v>
      </c>
    </row>
  </sheetData>
  <mergeCells count="3">
    <mergeCell ref="B1:D1"/>
    <mergeCell ref="F1:H1"/>
    <mergeCell ref="J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91" zoomScaleNormal="91" workbookViewId="0">
      <selection activeCell="B15" sqref="B15"/>
    </sheetView>
  </sheetViews>
  <sheetFormatPr defaultRowHeight="15" x14ac:dyDescent="0.25"/>
  <cols>
    <col min="1" max="1" width="43.140625" customWidth="1"/>
    <col min="2" max="2" width="40.85546875" customWidth="1"/>
    <col min="3" max="3" width="39.140625" customWidth="1"/>
  </cols>
  <sheetData>
    <row r="1" spans="1:3" ht="18.75" customHeight="1" x14ac:dyDescent="0.35">
      <c r="A1" s="16" t="s">
        <v>359</v>
      </c>
    </row>
    <row r="2" spans="1:3" ht="15" customHeight="1" x14ac:dyDescent="0.25">
      <c r="A2" s="10"/>
      <c r="B2" s="9" t="s">
        <v>1</v>
      </c>
      <c r="C2" s="9" t="s">
        <v>2</v>
      </c>
    </row>
    <row r="3" spans="1:3" x14ac:dyDescent="0.25">
      <c r="B3" s="3" t="s">
        <v>313</v>
      </c>
      <c r="C3" s="4"/>
    </row>
    <row r="4" spans="1:3" x14ac:dyDescent="0.25">
      <c r="B4" s="3"/>
      <c r="C4" s="4"/>
    </row>
    <row r="5" spans="1:3" x14ac:dyDescent="0.25">
      <c r="B5" s="3"/>
      <c r="C5" s="4"/>
    </row>
    <row r="6" spans="1:3" x14ac:dyDescent="0.25">
      <c r="B6" s="3"/>
      <c r="C6" s="4"/>
    </row>
    <row r="7" spans="1:3" x14ac:dyDescent="0.25">
      <c r="B7" s="3"/>
      <c r="C7" s="4"/>
    </row>
    <row r="8" spans="1:3" x14ac:dyDescent="0.25">
      <c r="B8" s="3"/>
      <c r="C8" s="4"/>
    </row>
    <row r="9" spans="1:3" x14ac:dyDescent="0.25">
      <c r="B9" s="3"/>
      <c r="C9" s="4"/>
    </row>
    <row r="10" spans="1:3" x14ac:dyDescent="0.25">
      <c r="B10" s="3"/>
      <c r="C10" s="4"/>
    </row>
    <row r="11" spans="1:3" x14ac:dyDescent="0.25">
      <c r="B11" s="3"/>
      <c r="C11" s="4"/>
    </row>
    <row r="12" spans="1:3" x14ac:dyDescent="0.25">
      <c r="A12" s="3"/>
      <c r="C12" s="2"/>
    </row>
    <row r="13" spans="1:3" x14ac:dyDescent="0.25">
      <c r="A13" s="9" t="s">
        <v>8</v>
      </c>
      <c r="B13" s="9" t="s">
        <v>10</v>
      </c>
      <c r="C13" s="15" t="s">
        <v>11</v>
      </c>
    </row>
    <row r="14" spans="1:3" ht="30" x14ac:dyDescent="0.25">
      <c r="A14" s="2" t="s">
        <v>314</v>
      </c>
      <c r="B14" s="2" t="s">
        <v>372</v>
      </c>
      <c r="C14" s="211"/>
    </row>
    <row r="15" spans="1:3" x14ac:dyDescent="0.25">
      <c r="A15" s="2"/>
      <c r="B15" s="2"/>
      <c r="C15" s="227"/>
    </row>
    <row r="16" spans="1:3" x14ac:dyDescent="0.25">
      <c r="A16" s="2"/>
      <c r="B16" s="227"/>
      <c r="C16" s="211"/>
    </row>
    <row r="17" spans="1:4" x14ac:dyDescent="0.25">
      <c r="A17" s="2"/>
      <c r="B17" s="227"/>
      <c r="D17" s="11"/>
    </row>
    <row r="18" spans="1:4" x14ac:dyDescent="0.25">
      <c r="A18" s="2"/>
      <c r="B18" s="227"/>
      <c r="C18" s="227"/>
      <c r="D18" s="3"/>
    </row>
    <row r="19" spans="1:4" x14ac:dyDescent="0.25">
      <c r="A19" s="2"/>
      <c r="B19" s="227"/>
      <c r="C19" s="231"/>
    </row>
    <row r="20" spans="1:4" x14ac:dyDescent="0.25">
      <c r="A20" s="2"/>
      <c r="B20" s="227"/>
      <c r="C20" s="231"/>
      <c r="D20" s="11"/>
    </row>
    <row r="21" spans="1:4" x14ac:dyDescent="0.25">
      <c r="A21" s="2"/>
      <c r="B21" s="232"/>
      <c r="C21" s="231"/>
      <c r="D21" s="3"/>
    </row>
    <row r="22" spans="1:4" x14ac:dyDescent="0.25">
      <c r="A22" s="2"/>
      <c r="B22" s="232"/>
      <c r="C22" s="231"/>
    </row>
    <row r="23" spans="1:4" x14ac:dyDescent="0.25">
      <c r="A23" s="2"/>
      <c r="B23" s="232"/>
      <c r="C23" s="231"/>
    </row>
    <row r="24" spans="1:4" x14ac:dyDescent="0.25">
      <c r="A24" s="15" t="s">
        <v>9</v>
      </c>
      <c r="B24" s="76" t="s">
        <v>12</v>
      </c>
      <c r="C24" s="200" t="s">
        <v>13</v>
      </c>
    </row>
    <row r="25" spans="1:4" x14ac:dyDescent="0.25">
      <c r="A25" s="2"/>
      <c r="B25" s="227"/>
      <c r="C25" s="227"/>
    </row>
    <row r="26" spans="1:4" x14ac:dyDescent="0.25">
      <c r="A26" s="2"/>
      <c r="B26" s="227"/>
      <c r="C26" s="227"/>
    </row>
    <row r="27" spans="1:4" x14ac:dyDescent="0.25">
      <c r="A27" s="2"/>
      <c r="B27" s="227"/>
      <c r="C27" s="227"/>
    </row>
    <row r="28" spans="1:4" x14ac:dyDescent="0.25">
      <c r="A28" s="2"/>
      <c r="B28" s="231"/>
      <c r="C28" s="227"/>
    </row>
    <row r="29" spans="1:4" x14ac:dyDescent="0.25">
      <c r="A29" s="2"/>
      <c r="B29" s="209"/>
      <c r="C29" s="2"/>
    </row>
    <row r="30" spans="1:4" x14ac:dyDescent="0.25">
      <c r="A30" s="2"/>
      <c r="B30" s="209"/>
      <c r="C30" s="210"/>
    </row>
    <row r="31" spans="1:4" x14ac:dyDescent="0.25">
      <c r="A31" s="2"/>
      <c r="B31" s="209"/>
      <c r="C31" s="210"/>
    </row>
    <row r="32" spans="1:4" x14ac:dyDescent="0.25">
      <c r="A32" s="2"/>
      <c r="B32" s="209"/>
      <c r="C32" s="210"/>
    </row>
    <row r="33" spans="1:3" x14ac:dyDescent="0.25">
      <c r="A33" s="2"/>
      <c r="B33" s="210"/>
      <c r="C33" s="210"/>
    </row>
    <row r="34" spans="1:3" x14ac:dyDescent="0.25">
      <c r="A34" s="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="77" zoomScaleNormal="77" workbookViewId="0">
      <selection activeCell="A2" sqref="A2"/>
    </sheetView>
  </sheetViews>
  <sheetFormatPr defaultRowHeight="15" x14ac:dyDescent="0.25"/>
  <cols>
    <col min="1" max="1" width="28.85546875" bestFit="1" customWidth="1"/>
    <col min="2" max="2" width="9.28515625" customWidth="1"/>
    <col min="4" max="4" width="16" bestFit="1" customWidth="1"/>
    <col min="5" max="5" width="54.28515625" bestFit="1" customWidth="1"/>
    <col min="6" max="6" width="13.42578125" customWidth="1"/>
    <col min="8" max="8" width="16" bestFit="1" customWidth="1"/>
    <col min="9" max="9" width="9.140625" customWidth="1"/>
    <col min="17" max="17" width="9.140625" customWidth="1"/>
  </cols>
  <sheetData>
    <row r="1" spans="1:18" ht="21" x14ac:dyDescent="0.35">
      <c r="A1" s="16" t="s">
        <v>358</v>
      </c>
      <c r="B1" s="20"/>
    </row>
    <row r="2" spans="1:18" x14ac:dyDescent="0.25">
      <c r="A2" s="18" t="s">
        <v>14</v>
      </c>
      <c r="B2" s="18"/>
      <c r="C2" s="18"/>
      <c r="D2" s="18"/>
      <c r="E2" s="18" t="s">
        <v>15</v>
      </c>
      <c r="F2" s="18"/>
      <c r="G2" s="10"/>
      <c r="H2" s="10"/>
    </row>
    <row r="3" spans="1:18" x14ac:dyDescent="0.25">
      <c r="A3" s="13" t="s">
        <v>16</v>
      </c>
      <c r="B3" s="13" t="s">
        <v>38</v>
      </c>
      <c r="C3" s="35" t="s">
        <v>4</v>
      </c>
      <c r="D3" s="35" t="s">
        <v>39</v>
      </c>
      <c r="E3" s="13" t="s">
        <v>17</v>
      </c>
      <c r="F3" s="13" t="s">
        <v>38</v>
      </c>
      <c r="G3" s="13" t="s">
        <v>4</v>
      </c>
      <c r="H3" s="13" t="s">
        <v>39</v>
      </c>
      <c r="I3" s="3"/>
      <c r="J3" s="3"/>
      <c r="K3" s="264"/>
      <c r="L3" s="264"/>
      <c r="M3" s="264"/>
      <c r="N3" s="264"/>
      <c r="O3" s="264"/>
      <c r="P3" s="264"/>
      <c r="Q3" s="3"/>
      <c r="R3" s="3"/>
    </row>
    <row r="4" spans="1:18" x14ac:dyDescent="0.25">
      <c r="A4" t="s">
        <v>195</v>
      </c>
      <c r="B4" s="1"/>
      <c r="C4" s="32"/>
      <c r="D4" s="33">
        <f>B4*C4</f>
        <v>0</v>
      </c>
      <c r="E4" t="s">
        <v>46</v>
      </c>
      <c r="G4" s="32"/>
      <c r="H4" s="33">
        <f>F4*G4</f>
        <v>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t="s">
        <v>301</v>
      </c>
      <c r="B5" s="1"/>
      <c r="C5" s="32"/>
      <c r="D5" s="33">
        <f>B5*C5</f>
        <v>0</v>
      </c>
      <c r="E5" t="s">
        <v>21</v>
      </c>
      <c r="G5" s="32"/>
      <c r="H5" s="32">
        <f t="shared" ref="H5:H8" si="0">F5*G5</f>
        <v>0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t="s">
        <v>306</v>
      </c>
      <c r="B6" s="1"/>
      <c r="C6" s="32"/>
      <c r="D6" s="32">
        <f>B6*C6</f>
        <v>0</v>
      </c>
      <c r="E6" t="s">
        <v>22</v>
      </c>
      <c r="F6" s="1"/>
      <c r="G6" s="32"/>
      <c r="H6" s="33">
        <f t="shared" si="0"/>
        <v>0</v>
      </c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5">
      <c r="A7" t="s">
        <v>307</v>
      </c>
      <c r="B7" s="1"/>
      <c r="C7" s="32"/>
      <c r="D7" s="32">
        <f>B7*C7</f>
        <v>0</v>
      </c>
      <c r="E7" t="s">
        <v>303</v>
      </c>
      <c r="F7" s="1"/>
      <c r="G7" s="32"/>
      <c r="H7" s="33">
        <f t="shared" si="0"/>
        <v>0</v>
      </c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5">
      <c r="C8" s="32"/>
      <c r="D8" s="32"/>
      <c r="E8" t="s">
        <v>304</v>
      </c>
      <c r="F8" s="1"/>
      <c r="G8" s="32"/>
      <c r="H8" s="33">
        <f t="shared" si="0"/>
        <v>0</v>
      </c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19" t="s">
        <v>40</v>
      </c>
      <c r="B9" s="24">
        <f>SUM(B4:B7)</f>
        <v>0</v>
      </c>
      <c r="D9" s="213">
        <f>SUM(D4:D7)</f>
        <v>0</v>
      </c>
      <c r="E9" s="19" t="s">
        <v>41</v>
      </c>
      <c r="F9" s="24">
        <f>SUM(F4:F8)</f>
        <v>0</v>
      </c>
      <c r="G9" s="31"/>
      <c r="H9" s="31">
        <f>SUM(H4:H8)</f>
        <v>0</v>
      </c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5">
      <c r="A10" s="19"/>
      <c r="C10" s="31"/>
      <c r="D10" s="32"/>
      <c r="G10" s="32"/>
      <c r="H10" s="32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13" t="s">
        <v>18</v>
      </c>
      <c r="B11" s="13"/>
      <c r="C11" s="36"/>
      <c r="D11" s="36"/>
      <c r="E11" s="13" t="s">
        <v>19</v>
      </c>
      <c r="F11" s="13"/>
      <c r="G11" s="36"/>
      <c r="H11" s="36"/>
      <c r="I11" s="34"/>
      <c r="J11" s="3"/>
      <c r="K11" s="3"/>
      <c r="L11" s="3"/>
      <c r="M11" s="3"/>
      <c r="N11" s="3"/>
      <c r="O11" s="3"/>
      <c r="P11" s="3"/>
      <c r="Q11" s="3"/>
      <c r="R11" s="34"/>
    </row>
    <row r="12" spans="1:18" x14ac:dyDescent="0.25">
      <c r="A12" t="s">
        <v>44</v>
      </c>
      <c r="B12" s="1"/>
      <c r="C12" s="32"/>
      <c r="D12" s="33">
        <f>B12*C12</f>
        <v>0</v>
      </c>
      <c r="E12" t="s">
        <v>20</v>
      </c>
      <c r="G12" s="32"/>
      <c r="H12" s="33">
        <f>F12*G12</f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5">
      <c r="A13" t="s">
        <v>45</v>
      </c>
      <c r="B13" s="1"/>
      <c r="C13" s="32"/>
      <c r="D13" s="33">
        <f>B13*C13</f>
        <v>0</v>
      </c>
      <c r="E13" t="s">
        <v>47</v>
      </c>
      <c r="G13" s="32"/>
      <c r="H13" s="32">
        <f t="shared" ref="H13:H16" si="1">F13*G13</f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5">
      <c r="A14" t="s">
        <v>67</v>
      </c>
      <c r="B14" s="1"/>
      <c r="C14" s="32"/>
      <c r="D14" s="33">
        <f>B14*C14</f>
        <v>0</v>
      </c>
      <c r="E14" t="s">
        <v>48</v>
      </c>
      <c r="G14" s="32"/>
      <c r="H14" s="32">
        <f t="shared" si="1"/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t="s">
        <v>92</v>
      </c>
      <c r="B15" s="1"/>
      <c r="C15" s="32"/>
      <c r="D15" s="33">
        <f>B15*C15</f>
        <v>0</v>
      </c>
      <c r="E15" t="s">
        <v>302</v>
      </c>
      <c r="F15" s="1"/>
      <c r="G15" s="32"/>
      <c r="H15" s="33">
        <f t="shared" si="1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t="s">
        <v>302</v>
      </c>
      <c r="C16" s="32"/>
      <c r="D16" s="32">
        <f>B16*C16</f>
        <v>0</v>
      </c>
      <c r="E16" t="s">
        <v>305</v>
      </c>
      <c r="F16" s="1"/>
      <c r="G16" s="32"/>
      <c r="H16" s="33">
        <f t="shared" si="1"/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19" t="s">
        <v>42</v>
      </c>
      <c r="B17" s="24">
        <f>SUM(B12:B16)</f>
        <v>0</v>
      </c>
      <c r="C17" s="31"/>
      <c r="D17" s="31">
        <f>SUM(D12:D16)</f>
        <v>0</v>
      </c>
      <c r="E17" s="19" t="s">
        <v>43</v>
      </c>
      <c r="F17" s="24">
        <f>SUM(F12:F16)</f>
        <v>0</v>
      </c>
      <c r="G17" s="31"/>
      <c r="H17" s="31">
        <f>SUM(H12:H16)</f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I18" s="3"/>
      <c r="J18" s="3"/>
      <c r="K18" s="264"/>
      <c r="L18" s="264"/>
      <c r="M18" s="3"/>
      <c r="N18" s="3"/>
      <c r="O18" s="264"/>
      <c r="P18" s="264"/>
      <c r="Q18" s="3"/>
      <c r="R18" s="3"/>
    </row>
    <row r="19" spans="1:18" x14ac:dyDescent="0.25">
      <c r="I19" s="3"/>
      <c r="J19" s="3"/>
      <c r="K19" s="3"/>
      <c r="L19" s="3"/>
      <c r="M19" s="264"/>
      <c r="N19" s="264"/>
      <c r="O19" s="3"/>
      <c r="P19" s="3"/>
      <c r="Q19" s="3"/>
      <c r="R19" s="3"/>
    </row>
    <row r="20" spans="1:18" x14ac:dyDescent="0.25">
      <c r="A20" s="38"/>
      <c r="B20" s="212"/>
      <c r="C20" s="212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5">
      <c r="A21" s="38"/>
      <c r="B21" s="212"/>
      <c r="C21" s="212"/>
    </row>
    <row r="22" spans="1:18" x14ac:dyDescent="0.25">
      <c r="A22" s="38"/>
      <c r="B22" s="212"/>
      <c r="C22" s="212"/>
    </row>
    <row r="23" spans="1:18" x14ac:dyDescent="0.25">
      <c r="A23" s="38"/>
      <c r="B23" s="212"/>
      <c r="C23" s="212"/>
    </row>
    <row r="24" spans="1:18" x14ac:dyDescent="0.25">
      <c r="B24" s="252">
        <v>2.13</v>
      </c>
      <c r="C24" s="252">
        <v>0</v>
      </c>
    </row>
    <row r="25" spans="1:18" x14ac:dyDescent="0.25">
      <c r="B25" s="252">
        <v>1.47</v>
      </c>
      <c r="C25" s="252">
        <v>0</v>
      </c>
    </row>
    <row r="26" spans="1:18" x14ac:dyDescent="0.25">
      <c r="A26" s="1"/>
      <c r="B26" s="212"/>
      <c r="C26" s="212"/>
    </row>
    <row r="27" spans="1:18" x14ac:dyDescent="0.25">
      <c r="B27" s="212"/>
      <c r="C27" s="212"/>
    </row>
  </sheetData>
  <mergeCells count="6">
    <mergeCell ref="M19:N19"/>
    <mergeCell ref="K3:L3"/>
    <mergeCell ref="M3:N3"/>
    <mergeCell ref="O3:P3"/>
    <mergeCell ref="K18:L18"/>
    <mergeCell ref="O18:P18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2" sqref="A2"/>
    </sheetView>
  </sheetViews>
  <sheetFormatPr defaultRowHeight="15" x14ac:dyDescent="0.25"/>
  <cols>
    <col min="1" max="1" width="27.42578125" bestFit="1" customWidth="1"/>
    <col min="2" max="2" width="13.5703125" customWidth="1"/>
    <col min="3" max="3" width="12.5703125" customWidth="1"/>
    <col min="4" max="4" width="12.85546875" bestFit="1" customWidth="1"/>
    <col min="5" max="5" width="19" customWidth="1"/>
    <col min="6" max="6" width="14.85546875" customWidth="1"/>
    <col min="7" max="7" width="15" customWidth="1"/>
    <col min="8" max="8" width="11.85546875" customWidth="1"/>
    <col min="9" max="9" width="12.140625" customWidth="1"/>
  </cols>
  <sheetData>
    <row r="1" spans="1:9" ht="21.75" thickBot="1" x14ac:dyDescent="0.4">
      <c r="A1" s="42" t="s">
        <v>357</v>
      </c>
      <c r="B1" s="43"/>
      <c r="C1" s="43"/>
      <c r="D1" s="44"/>
      <c r="E1" s="44"/>
      <c r="F1" s="44"/>
      <c r="G1" s="44"/>
      <c r="H1" s="44"/>
      <c r="I1" s="44"/>
    </row>
    <row r="2" spans="1:9" ht="29.25" customHeight="1" x14ac:dyDescent="0.25">
      <c r="A2" s="9" t="s">
        <v>35</v>
      </c>
      <c r="B2" s="15" t="s">
        <v>299</v>
      </c>
      <c r="C2" s="256" t="s">
        <v>36</v>
      </c>
      <c r="D2" s="9" t="s">
        <v>32</v>
      </c>
      <c r="E2" s="256" t="s">
        <v>33</v>
      </c>
      <c r="F2" s="256" t="s">
        <v>34</v>
      </c>
      <c r="G2" s="256" t="s">
        <v>37</v>
      </c>
      <c r="H2" s="257" t="s">
        <v>300</v>
      </c>
      <c r="I2" s="257" t="s">
        <v>87</v>
      </c>
    </row>
    <row r="3" spans="1:9" x14ac:dyDescent="0.25">
      <c r="A3" t="s">
        <v>343</v>
      </c>
      <c r="B3" s="196"/>
      <c r="C3" s="29"/>
      <c r="D3" s="27"/>
      <c r="E3" s="27"/>
      <c r="F3" s="30"/>
      <c r="G3" s="28"/>
      <c r="H3" s="198"/>
      <c r="I3" s="27"/>
    </row>
    <row r="4" spans="1:9" x14ac:dyDescent="0.25">
      <c r="A4" t="s">
        <v>343</v>
      </c>
      <c r="B4" s="196"/>
      <c r="C4" s="29"/>
      <c r="D4" s="27"/>
      <c r="E4" s="27"/>
      <c r="F4" s="30"/>
      <c r="G4" s="28"/>
      <c r="H4" s="198"/>
      <c r="I4" s="27"/>
    </row>
    <row r="5" spans="1:9" x14ac:dyDescent="0.25">
      <c r="A5" t="s">
        <v>343</v>
      </c>
      <c r="B5" s="196"/>
      <c r="C5" s="29"/>
      <c r="D5" s="27"/>
      <c r="E5" s="27"/>
      <c r="F5" s="30"/>
      <c r="G5" s="28"/>
      <c r="H5" s="198"/>
      <c r="I5" s="27"/>
    </row>
    <row r="6" spans="1:9" x14ac:dyDescent="0.25">
      <c r="A6" s="19" t="s">
        <v>6</v>
      </c>
      <c r="B6" s="197"/>
      <c r="C6" s="78"/>
      <c r="F6" s="28"/>
      <c r="G6" s="1"/>
      <c r="H6" s="199"/>
      <c r="I6" s="78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2" sqref="A2"/>
    </sheetView>
  </sheetViews>
  <sheetFormatPr defaultRowHeight="15" x14ac:dyDescent="0.25"/>
  <cols>
    <col min="1" max="1" width="32.5703125" bestFit="1" customWidth="1"/>
    <col min="2" max="2" width="15.28515625" bestFit="1" customWidth="1"/>
    <col min="3" max="3" width="12.85546875" customWidth="1"/>
    <col min="4" max="4" width="10.5703125" bestFit="1" customWidth="1"/>
    <col min="5" max="5" width="10.140625" bestFit="1" customWidth="1"/>
    <col min="6" max="6" width="14.28515625" bestFit="1" customWidth="1"/>
    <col min="7" max="7" width="9.28515625" customWidth="1"/>
    <col min="8" max="8" width="15.28515625" bestFit="1" customWidth="1"/>
    <col min="9" max="9" width="14.85546875" bestFit="1" customWidth="1"/>
  </cols>
  <sheetData>
    <row r="1" spans="1:9" ht="21.75" thickBot="1" x14ac:dyDescent="0.4">
      <c r="A1" s="42" t="s">
        <v>356</v>
      </c>
      <c r="B1" s="44"/>
      <c r="C1" s="44"/>
      <c r="D1" s="44"/>
      <c r="E1" s="44"/>
      <c r="F1" s="77"/>
      <c r="G1" s="77"/>
      <c r="H1" s="3"/>
      <c r="I1" s="3"/>
    </row>
    <row r="2" spans="1:9" ht="30" x14ac:dyDescent="0.25">
      <c r="A2" s="9" t="s">
        <v>35</v>
      </c>
      <c r="B2" s="15" t="s">
        <v>299</v>
      </c>
      <c r="C2" s="15" t="s">
        <v>36</v>
      </c>
      <c r="D2" s="9" t="s">
        <v>293</v>
      </c>
      <c r="E2" s="9" t="s">
        <v>294</v>
      </c>
      <c r="F2" s="200" t="s">
        <v>300</v>
      </c>
      <c r="G2" s="200" t="s">
        <v>86</v>
      </c>
      <c r="H2" s="87"/>
      <c r="I2" s="87"/>
    </row>
    <row r="3" spans="1:9" x14ac:dyDescent="0.25">
      <c r="A3" s="21" t="s">
        <v>343</v>
      </c>
      <c r="B3" s="233"/>
      <c r="C3" s="172"/>
      <c r="D3" s="21"/>
      <c r="E3" s="21"/>
      <c r="F3" s="233"/>
      <c r="G3" s="173"/>
      <c r="H3" s="3"/>
      <c r="I3" s="3"/>
    </row>
    <row r="4" spans="1:9" x14ac:dyDescent="0.25">
      <c r="A4" s="21" t="s">
        <v>343</v>
      </c>
      <c r="B4" s="233"/>
      <c r="C4" s="172"/>
      <c r="D4" s="21"/>
      <c r="E4" s="21"/>
      <c r="F4" s="233"/>
      <c r="G4" s="173"/>
    </row>
    <row r="5" spans="1:9" x14ac:dyDescent="0.25">
      <c r="A5" s="21" t="s">
        <v>343</v>
      </c>
      <c r="B5" s="233"/>
      <c r="C5" s="172"/>
      <c r="D5" s="21"/>
      <c r="E5" s="21"/>
      <c r="F5" s="233"/>
      <c r="G5" s="173"/>
    </row>
    <row r="6" spans="1:9" x14ac:dyDescent="0.25">
      <c r="A6" s="174" t="s">
        <v>6</v>
      </c>
      <c r="B6" s="195"/>
      <c r="C6" s="175"/>
      <c r="D6" s="174"/>
      <c r="E6" s="174"/>
      <c r="F6" s="195"/>
      <c r="G6" s="175"/>
    </row>
    <row r="7" spans="1:9" x14ac:dyDescent="0.25">
      <c r="A7" s="19" t="s">
        <v>344</v>
      </c>
      <c r="B7" s="79"/>
      <c r="C7" s="78"/>
      <c r="D7" s="19"/>
      <c r="E7" s="19"/>
      <c r="F7" s="79"/>
      <c r="G7" s="78"/>
    </row>
    <row r="8" spans="1:9" x14ac:dyDescent="0.25">
      <c r="A8" s="23" t="str">
        <f>+A3</f>
        <v>Name</v>
      </c>
      <c r="B8" s="205"/>
      <c r="C8" s="201"/>
      <c r="D8" s="23"/>
      <c r="E8" s="23"/>
      <c r="F8" s="205"/>
      <c r="G8" s="202"/>
    </row>
    <row r="9" spans="1:9" x14ac:dyDescent="0.25">
      <c r="A9" s="23" t="str">
        <f>+A4</f>
        <v>Name</v>
      </c>
      <c r="B9" s="205"/>
      <c r="C9" s="201"/>
      <c r="D9" s="23"/>
      <c r="E9" s="23"/>
      <c r="F9" s="205"/>
      <c r="G9" s="202"/>
    </row>
    <row r="10" spans="1:9" x14ac:dyDescent="0.25">
      <c r="A10" s="23" t="str">
        <f>+A5</f>
        <v>Name</v>
      </c>
      <c r="B10" s="205"/>
      <c r="C10" s="201"/>
      <c r="D10" s="23"/>
      <c r="E10" s="23"/>
      <c r="F10" s="205"/>
      <c r="G10" s="202"/>
    </row>
    <row r="11" spans="1:9" x14ac:dyDescent="0.25">
      <c r="A11" s="23" t="s">
        <v>6</v>
      </c>
      <c r="B11" s="205"/>
      <c r="C11" s="203"/>
      <c r="D11" s="204"/>
      <c r="E11" s="204"/>
      <c r="F11" s="205"/>
      <c r="G11" s="203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92" zoomScaleNormal="92" workbookViewId="0">
      <selection activeCell="A2" sqref="A2"/>
    </sheetView>
  </sheetViews>
  <sheetFormatPr defaultRowHeight="15" x14ac:dyDescent="0.25"/>
  <cols>
    <col min="1" max="1" width="25.5703125" bestFit="1" customWidth="1"/>
    <col min="2" max="2" width="13.85546875" customWidth="1"/>
    <col min="11" max="11" width="13" customWidth="1"/>
  </cols>
  <sheetData>
    <row r="1" spans="1:15" ht="40.5" customHeight="1" thickBot="1" x14ac:dyDescent="0.3">
      <c r="A1" s="66" t="s">
        <v>355</v>
      </c>
    </row>
    <row r="2" spans="1:15" x14ac:dyDescent="0.25">
      <c r="A2" s="3"/>
      <c r="B2" s="65"/>
      <c r="C2" s="64"/>
      <c r="D2" s="64"/>
      <c r="E2" s="64"/>
      <c r="F2" s="182" t="s">
        <v>64</v>
      </c>
      <c r="G2" s="182"/>
      <c r="H2" s="182"/>
      <c r="I2" s="64"/>
      <c r="J2" s="64"/>
      <c r="K2" s="63"/>
      <c r="L2" s="11"/>
      <c r="M2" s="11"/>
      <c r="N2" s="3"/>
      <c r="O2" s="3"/>
    </row>
    <row r="3" spans="1:15" x14ac:dyDescent="0.25">
      <c r="A3" s="3"/>
      <c r="B3" s="60"/>
      <c r="C3" s="59"/>
      <c r="D3" s="59"/>
      <c r="E3" s="59"/>
      <c r="F3" s="59"/>
      <c r="G3" s="59"/>
      <c r="H3" s="59"/>
      <c r="I3" s="59"/>
      <c r="J3" s="59"/>
      <c r="K3" s="58"/>
      <c r="L3" s="11"/>
      <c r="M3" s="11"/>
      <c r="N3" s="3"/>
      <c r="O3" s="3"/>
    </row>
    <row r="4" spans="1:15" x14ac:dyDescent="0.25">
      <c r="A4" s="3"/>
      <c r="B4" s="60"/>
      <c r="C4" s="267" t="s">
        <v>63</v>
      </c>
      <c r="D4" s="267"/>
      <c r="E4" s="267"/>
      <c r="F4" s="58"/>
      <c r="G4" s="61"/>
      <c r="H4" s="266" t="s">
        <v>62</v>
      </c>
      <c r="I4" s="266"/>
      <c r="J4" s="266"/>
      <c r="K4" s="178"/>
      <c r="L4" s="11"/>
      <c r="M4" s="11"/>
      <c r="N4" s="3"/>
      <c r="O4" s="3"/>
    </row>
    <row r="5" spans="1:15" x14ac:dyDescent="0.25">
      <c r="A5" s="3"/>
      <c r="B5" s="60"/>
      <c r="C5" s="59"/>
      <c r="D5" s="59"/>
      <c r="E5" s="59"/>
      <c r="F5" s="58"/>
      <c r="G5" s="61"/>
      <c r="H5" s="59"/>
      <c r="I5" s="59"/>
      <c r="J5" s="59"/>
      <c r="K5" s="58"/>
      <c r="L5" s="11"/>
      <c r="M5" s="11"/>
      <c r="N5" s="3"/>
      <c r="O5" s="3"/>
    </row>
    <row r="6" spans="1:15" x14ac:dyDescent="0.25">
      <c r="A6" s="3"/>
      <c r="B6" s="60"/>
      <c r="C6" s="59" t="s">
        <v>93</v>
      </c>
      <c r="D6" s="59"/>
      <c r="E6" s="59"/>
      <c r="F6" s="58"/>
      <c r="G6" s="61"/>
      <c r="H6" s="59" t="s">
        <v>93</v>
      </c>
      <c r="I6" s="59"/>
      <c r="J6" s="59"/>
      <c r="K6" s="58"/>
      <c r="L6" s="11"/>
      <c r="M6" s="11"/>
      <c r="N6" s="3"/>
      <c r="O6" s="3"/>
    </row>
    <row r="7" spans="1:15" x14ac:dyDescent="0.25">
      <c r="A7" s="3"/>
      <c r="B7" s="60"/>
      <c r="C7" s="59" t="s">
        <v>97</v>
      </c>
      <c r="D7" s="59"/>
      <c r="E7" s="59"/>
      <c r="F7" s="58"/>
      <c r="G7" s="61"/>
      <c r="H7" s="59" t="s">
        <v>97</v>
      </c>
      <c r="I7" s="59"/>
      <c r="J7" s="59"/>
      <c r="K7" s="58"/>
      <c r="L7" s="11"/>
      <c r="M7" s="11"/>
      <c r="N7" s="3"/>
      <c r="O7" s="3"/>
    </row>
    <row r="8" spans="1:15" x14ac:dyDescent="0.25">
      <c r="A8" s="3"/>
      <c r="B8" s="60"/>
      <c r="C8" s="59" t="s">
        <v>98</v>
      </c>
      <c r="D8" s="59"/>
      <c r="E8" s="59"/>
      <c r="F8" s="58"/>
      <c r="G8" s="61"/>
      <c r="H8" s="59" t="s">
        <v>98</v>
      </c>
      <c r="I8" s="59"/>
      <c r="J8" s="59"/>
      <c r="K8" s="58"/>
      <c r="L8" s="11"/>
      <c r="M8" s="11"/>
      <c r="N8" s="3"/>
      <c r="O8" s="3"/>
    </row>
    <row r="9" spans="1:15" x14ac:dyDescent="0.25">
      <c r="A9" s="3"/>
      <c r="B9" s="60"/>
      <c r="C9" s="59" t="s">
        <v>94</v>
      </c>
      <c r="D9" s="59"/>
      <c r="E9" s="59"/>
      <c r="F9" s="58"/>
      <c r="G9" s="61"/>
      <c r="H9" s="59" t="s">
        <v>99</v>
      </c>
      <c r="I9" s="59"/>
      <c r="J9" s="59"/>
      <c r="K9" s="58"/>
      <c r="L9" s="11"/>
      <c r="M9" s="11"/>
      <c r="N9" s="3"/>
      <c r="O9" s="3"/>
    </row>
    <row r="10" spans="1:15" x14ac:dyDescent="0.25">
      <c r="A10" s="3"/>
      <c r="B10" s="60"/>
      <c r="C10" s="59" t="s">
        <v>95</v>
      </c>
      <c r="D10" s="59"/>
      <c r="E10" s="59"/>
      <c r="F10" s="58"/>
      <c r="G10" s="61"/>
      <c r="H10" s="59" t="s">
        <v>100</v>
      </c>
      <c r="I10" s="59"/>
      <c r="J10" s="59"/>
      <c r="K10" s="58"/>
      <c r="L10" s="11"/>
      <c r="M10" s="11"/>
      <c r="N10" s="3"/>
      <c r="O10" s="3"/>
    </row>
    <row r="11" spans="1:15" x14ac:dyDescent="0.25">
      <c r="A11" s="3"/>
      <c r="B11" s="60"/>
      <c r="C11" s="59" t="s">
        <v>96</v>
      </c>
      <c r="D11" s="59"/>
      <c r="E11" s="59"/>
      <c r="F11" s="58"/>
      <c r="G11" s="61"/>
      <c r="H11" s="59" t="s">
        <v>101</v>
      </c>
      <c r="I11" s="59"/>
      <c r="J11" s="59"/>
      <c r="K11" s="58"/>
      <c r="L11" s="11"/>
      <c r="M11" s="11"/>
      <c r="N11" s="3"/>
      <c r="O11" s="3"/>
    </row>
    <row r="12" spans="1:15" ht="15" customHeight="1" x14ac:dyDescent="0.25">
      <c r="A12" s="3"/>
      <c r="B12" s="270" t="s">
        <v>61</v>
      </c>
      <c r="C12" s="59"/>
      <c r="D12" s="59"/>
      <c r="E12" s="59"/>
      <c r="F12" s="58"/>
      <c r="G12" s="61"/>
      <c r="H12" s="59" t="s">
        <v>102</v>
      </c>
      <c r="I12" s="59"/>
      <c r="J12" s="59"/>
      <c r="K12" s="265" t="s">
        <v>60</v>
      </c>
      <c r="L12" s="11"/>
      <c r="M12" s="179"/>
      <c r="N12" s="3"/>
      <c r="O12" s="3"/>
    </row>
    <row r="13" spans="1:15" ht="15" customHeight="1" thickBot="1" x14ac:dyDescent="0.3">
      <c r="A13" s="3"/>
      <c r="B13" s="270"/>
      <c r="C13" s="56"/>
      <c r="D13" s="56"/>
      <c r="E13" s="56"/>
      <c r="F13" s="55"/>
      <c r="G13" s="62"/>
      <c r="H13" s="56"/>
      <c r="I13" s="56"/>
      <c r="J13" s="56"/>
      <c r="K13" s="265"/>
      <c r="L13" s="179"/>
      <c r="M13" s="179"/>
      <c r="N13" s="181"/>
      <c r="O13" s="3"/>
    </row>
    <row r="14" spans="1:15" x14ac:dyDescent="0.25">
      <c r="A14" s="180"/>
      <c r="B14" s="270"/>
      <c r="C14" s="59"/>
      <c r="D14" s="59"/>
      <c r="E14" s="59"/>
      <c r="F14" s="58"/>
      <c r="G14" s="61"/>
      <c r="H14" s="59"/>
      <c r="I14" s="59"/>
      <c r="J14" s="59"/>
      <c r="K14" s="265"/>
      <c r="L14" s="179"/>
      <c r="M14" s="179"/>
      <c r="N14" s="181"/>
      <c r="O14" s="3"/>
    </row>
    <row r="15" spans="1:15" x14ac:dyDescent="0.25">
      <c r="A15" s="3"/>
      <c r="B15" s="269" t="s">
        <v>59</v>
      </c>
      <c r="C15" s="267"/>
      <c r="D15" s="267"/>
      <c r="E15" s="267"/>
      <c r="F15" s="58"/>
      <c r="G15" s="61"/>
      <c r="H15" s="267" t="s">
        <v>58</v>
      </c>
      <c r="I15" s="267"/>
      <c r="J15" s="267"/>
      <c r="K15" s="58"/>
      <c r="L15" s="179"/>
      <c r="M15" s="179"/>
      <c r="N15" s="3"/>
      <c r="O15" s="3"/>
    </row>
    <row r="16" spans="1:15" x14ac:dyDescent="0.25">
      <c r="A16" s="3"/>
      <c r="B16" s="60"/>
      <c r="C16" s="59"/>
      <c r="D16" s="59"/>
      <c r="E16" s="59"/>
      <c r="F16" s="58"/>
      <c r="G16" s="61"/>
      <c r="H16" s="59"/>
      <c r="I16" s="59"/>
      <c r="J16" s="59"/>
      <c r="K16" s="58"/>
      <c r="L16" s="11"/>
      <c r="M16" s="11"/>
      <c r="N16" s="3"/>
      <c r="O16" s="3"/>
    </row>
    <row r="17" spans="1:15" x14ac:dyDescent="0.25">
      <c r="A17" s="3"/>
      <c r="B17" s="60"/>
      <c r="C17" s="59" t="s">
        <v>103</v>
      </c>
      <c r="D17" s="59"/>
      <c r="E17" s="59"/>
      <c r="F17" s="58"/>
      <c r="G17" s="61"/>
      <c r="H17" s="59" t="s">
        <v>57</v>
      </c>
      <c r="I17" s="59"/>
      <c r="J17" s="59"/>
      <c r="K17" s="58"/>
      <c r="L17" s="11"/>
      <c r="M17" s="11"/>
      <c r="N17" s="3"/>
      <c r="O17" s="3"/>
    </row>
    <row r="18" spans="1:15" x14ac:dyDescent="0.25">
      <c r="A18" s="3"/>
      <c r="B18" s="60"/>
      <c r="C18" s="59" t="s">
        <v>104</v>
      </c>
      <c r="D18" s="59"/>
      <c r="E18" s="59"/>
      <c r="F18" s="58"/>
      <c r="G18" s="61"/>
      <c r="H18" s="59" t="s">
        <v>56</v>
      </c>
      <c r="I18" s="59"/>
      <c r="J18" s="59"/>
      <c r="K18" s="58"/>
      <c r="L18" s="11"/>
      <c r="M18" s="11"/>
      <c r="N18" s="3"/>
      <c r="O18" s="3"/>
    </row>
    <row r="19" spans="1:15" x14ac:dyDescent="0.25">
      <c r="A19" s="3"/>
      <c r="B19" s="60"/>
      <c r="C19" s="59" t="s">
        <v>105</v>
      </c>
      <c r="D19" s="59"/>
      <c r="E19" s="59"/>
      <c r="F19" s="58"/>
      <c r="G19" s="61"/>
      <c r="H19" s="59" t="s">
        <v>55</v>
      </c>
      <c r="I19" s="59"/>
      <c r="J19" s="59"/>
      <c r="K19" s="58"/>
      <c r="L19" s="11"/>
      <c r="M19" s="11"/>
      <c r="N19" s="3"/>
      <c r="O19" s="3"/>
    </row>
    <row r="20" spans="1:15" x14ac:dyDescent="0.25">
      <c r="A20" s="3"/>
      <c r="B20" s="60"/>
      <c r="C20" s="59" t="s">
        <v>106</v>
      </c>
      <c r="D20" s="59"/>
      <c r="E20" s="59"/>
      <c r="F20" s="58"/>
      <c r="G20" s="61"/>
      <c r="H20" s="59"/>
      <c r="I20" s="59"/>
      <c r="J20" s="59"/>
      <c r="K20" s="58"/>
      <c r="L20" s="11"/>
      <c r="M20" s="11"/>
      <c r="N20" s="3"/>
      <c r="O20" s="3"/>
    </row>
    <row r="21" spans="1:15" x14ac:dyDescent="0.25">
      <c r="A21" s="3"/>
      <c r="B21" s="60"/>
      <c r="C21" s="59" t="s">
        <v>107</v>
      </c>
      <c r="D21" s="59"/>
      <c r="E21" s="59"/>
      <c r="F21" s="58"/>
      <c r="G21" s="61"/>
      <c r="H21" s="59"/>
      <c r="I21" s="59"/>
      <c r="J21" s="59"/>
      <c r="K21" s="58"/>
      <c r="L21" s="11"/>
      <c r="M21" s="11"/>
      <c r="N21" s="3"/>
      <c r="O21" s="3"/>
    </row>
    <row r="22" spans="1:15" x14ac:dyDescent="0.25">
      <c r="A22" s="3"/>
      <c r="B22" s="60"/>
      <c r="C22" s="59"/>
      <c r="D22" s="59"/>
      <c r="E22" s="59"/>
      <c r="F22" s="58"/>
      <c r="G22" s="61"/>
      <c r="H22" s="59"/>
      <c r="I22" s="59"/>
      <c r="J22" s="59"/>
      <c r="K22" s="58"/>
      <c r="L22" s="11"/>
      <c r="M22" s="11"/>
      <c r="N22" s="3"/>
      <c r="O22" s="3"/>
    </row>
    <row r="23" spans="1:15" x14ac:dyDescent="0.25">
      <c r="A23" s="3"/>
      <c r="B23" s="60"/>
      <c r="C23" s="59"/>
      <c r="D23" s="59"/>
      <c r="E23" s="59"/>
      <c r="F23" s="59"/>
      <c r="G23" s="59"/>
      <c r="H23" s="59"/>
      <c r="I23" s="59"/>
      <c r="J23" s="59"/>
      <c r="K23" s="58"/>
      <c r="L23" s="11"/>
      <c r="M23" s="11"/>
      <c r="N23" s="3"/>
      <c r="O23" s="3"/>
    </row>
    <row r="24" spans="1:15" ht="15.75" thickBot="1" x14ac:dyDescent="0.3">
      <c r="A24" s="3"/>
      <c r="B24" s="57"/>
      <c r="C24" s="56"/>
      <c r="D24" s="56"/>
      <c r="E24" s="268" t="s">
        <v>54</v>
      </c>
      <c r="F24" s="268"/>
      <c r="G24" s="268"/>
      <c r="H24" s="268"/>
      <c r="I24" s="56"/>
      <c r="J24" s="56"/>
      <c r="K24" s="55"/>
      <c r="L24" s="11"/>
      <c r="M24" s="11"/>
      <c r="N24" s="3"/>
      <c r="O24" s="3"/>
    </row>
    <row r="25" spans="1:15" x14ac:dyDescent="0.25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3"/>
      <c r="O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</sheetData>
  <mergeCells count="7">
    <mergeCell ref="K12:K14"/>
    <mergeCell ref="H4:J4"/>
    <mergeCell ref="C4:E4"/>
    <mergeCell ref="E24:H24"/>
    <mergeCell ref="H15:J15"/>
    <mergeCell ref="B15:E15"/>
    <mergeCell ref="B12:B14"/>
  </mergeCells>
  <pageMargins left="0.7" right="0.7" top="0.75" bottom="0.75" header="0.3" footer="0.3"/>
  <pageSetup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A2" sqref="A2"/>
    </sheetView>
  </sheetViews>
  <sheetFormatPr defaultRowHeight="15" x14ac:dyDescent="0.25"/>
  <cols>
    <col min="1" max="1" width="29.28515625" bestFit="1" customWidth="1"/>
    <col min="2" max="2" width="40.7109375" bestFit="1" customWidth="1"/>
  </cols>
  <sheetData>
    <row r="1" spans="1:2" ht="21" x14ac:dyDescent="0.35">
      <c r="A1" s="16" t="s">
        <v>354</v>
      </c>
    </row>
    <row r="2" spans="1:2" x14ac:dyDescent="0.25">
      <c r="A2" s="122" t="s">
        <v>111</v>
      </c>
      <c r="B2" s="80" t="s">
        <v>110</v>
      </c>
    </row>
    <row r="3" spans="1:2" x14ac:dyDescent="0.25">
      <c r="A3" s="272" t="s">
        <v>108</v>
      </c>
      <c r="B3" s="214"/>
    </row>
    <row r="4" spans="1:2" x14ac:dyDescent="0.25">
      <c r="A4" s="273"/>
      <c r="B4" s="215"/>
    </row>
    <row r="5" spans="1:2" x14ac:dyDescent="0.25">
      <c r="A5" s="273"/>
      <c r="B5" s="215"/>
    </row>
    <row r="6" spans="1:2" x14ac:dyDescent="0.25">
      <c r="A6" s="273"/>
      <c r="B6" s="215"/>
    </row>
    <row r="7" spans="1:2" x14ac:dyDescent="0.25">
      <c r="A7" s="273"/>
      <c r="B7" s="215"/>
    </row>
    <row r="8" spans="1:2" x14ac:dyDescent="0.25">
      <c r="A8" s="271" t="s">
        <v>23</v>
      </c>
      <c r="B8" s="83"/>
    </row>
    <row r="9" spans="1:2" x14ac:dyDescent="0.25">
      <c r="A9" s="271"/>
      <c r="B9" s="84"/>
    </row>
    <row r="10" spans="1:2" x14ac:dyDescent="0.25">
      <c r="A10" s="271"/>
      <c r="B10" s="84"/>
    </row>
    <row r="11" spans="1:2" x14ac:dyDescent="0.25">
      <c r="A11" s="271"/>
      <c r="B11" s="84"/>
    </row>
    <row r="12" spans="1:2" x14ac:dyDescent="0.25">
      <c r="A12" s="274" t="s">
        <v>49</v>
      </c>
      <c r="B12" s="82"/>
    </row>
    <row r="13" spans="1:2" x14ac:dyDescent="0.25">
      <c r="A13" s="275"/>
      <c r="B13" s="81"/>
    </row>
    <row r="14" spans="1:2" x14ac:dyDescent="0.25">
      <c r="A14" s="275"/>
      <c r="B14" s="81"/>
    </row>
    <row r="15" spans="1:2" x14ac:dyDescent="0.25">
      <c r="A15" s="276"/>
      <c r="B15" s="81"/>
    </row>
    <row r="16" spans="1:2" x14ac:dyDescent="0.25">
      <c r="A16" s="271" t="s">
        <v>109</v>
      </c>
      <c r="B16" s="83"/>
    </row>
    <row r="17" spans="1:2" x14ac:dyDescent="0.25">
      <c r="A17" s="271"/>
      <c r="B17" s="84"/>
    </row>
    <row r="18" spans="1:2" x14ac:dyDescent="0.25">
      <c r="A18" s="271"/>
      <c r="B18" s="84"/>
    </row>
    <row r="19" spans="1:2" x14ac:dyDescent="0.25">
      <c r="A19" s="271"/>
      <c r="B19" s="84"/>
    </row>
    <row r="20" spans="1:2" x14ac:dyDescent="0.25">
      <c r="A20" s="271"/>
      <c r="B20" s="84"/>
    </row>
    <row r="21" spans="1:2" x14ac:dyDescent="0.25">
      <c r="A21" s="271"/>
      <c r="B21" s="84"/>
    </row>
    <row r="22" spans="1:2" x14ac:dyDescent="0.25">
      <c r="A22" s="271"/>
      <c r="B22" s="85"/>
    </row>
    <row r="23" spans="1:2" x14ac:dyDescent="0.25">
      <c r="A23" s="277" t="s">
        <v>345</v>
      </c>
      <c r="B23" s="277"/>
    </row>
    <row r="24" spans="1:2" x14ac:dyDescent="0.25">
      <c r="A24" s="278"/>
      <c r="B24" s="278"/>
    </row>
  </sheetData>
  <mergeCells count="5">
    <mergeCell ref="A16:A22"/>
    <mergeCell ref="A8:A11"/>
    <mergeCell ref="A3:A7"/>
    <mergeCell ref="A12:A15"/>
    <mergeCell ref="A23:B2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="78" zoomScaleNormal="7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 x14ac:dyDescent="0.25"/>
  <cols>
    <col min="1" max="1" width="58" bestFit="1" customWidth="1"/>
    <col min="2" max="2" width="13.140625" customWidth="1"/>
    <col min="3" max="3" width="10.5703125" customWidth="1"/>
    <col min="4" max="4" width="10.140625" customWidth="1"/>
    <col min="5" max="5" width="3" customWidth="1"/>
    <col min="6" max="7" width="9.140625" customWidth="1"/>
    <col min="8" max="8" width="3" customWidth="1"/>
    <col min="10" max="10" width="7.7109375" customWidth="1"/>
  </cols>
  <sheetData>
    <row r="1" spans="1:10" ht="21" x14ac:dyDescent="0.35">
      <c r="A1" s="16" t="s">
        <v>353</v>
      </c>
    </row>
    <row r="2" spans="1:10" x14ac:dyDescent="0.25">
      <c r="A2" s="17"/>
      <c r="B2" s="262" t="s">
        <v>50</v>
      </c>
      <c r="C2" s="262"/>
      <c r="D2" s="262"/>
      <c r="E2" s="262"/>
      <c r="F2" s="262"/>
      <c r="G2" s="262"/>
      <c r="H2" s="262"/>
      <c r="I2" s="262"/>
      <c r="J2" s="279"/>
    </row>
    <row r="3" spans="1:10" ht="64.5" customHeight="1" thickBot="1" x14ac:dyDescent="0.3">
      <c r="A3" s="44"/>
      <c r="B3" s="45"/>
      <c r="C3" s="280" t="s">
        <v>348</v>
      </c>
      <c r="D3" s="281"/>
      <c r="E3" s="234"/>
      <c r="F3" s="280" t="s">
        <v>349</v>
      </c>
      <c r="G3" s="281"/>
      <c r="H3" s="234"/>
      <c r="I3" s="280" t="s">
        <v>350</v>
      </c>
      <c r="J3" s="281"/>
    </row>
    <row r="4" spans="1:10" x14ac:dyDescent="0.25">
      <c r="A4" s="225" t="s">
        <v>51</v>
      </c>
      <c r="B4" s="51" t="s">
        <v>3</v>
      </c>
      <c r="C4" s="52" t="s">
        <v>52</v>
      </c>
      <c r="D4" s="53" t="s">
        <v>53</v>
      </c>
      <c r="E4" s="54"/>
      <c r="F4" s="52" t="s">
        <v>52</v>
      </c>
      <c r="G4" s="53" t="s">
        <v>53</v>
      </c>
      <c r="H4" s="54"/>
      <c r="I4" s="52"/>
      <c r="J4" s="53"/>
    </row>
    <row r="5" spans="1:10" x14ac:dyDescent="0.25">
      <c r="A5" s="226" t="s">
        <v>8</v>
      </c>
      <c r="C5" s="49"/>
      <c r="D5" s="229"/>
      <c r="F5" s="49"/>
      <c r="G5" s="229"/>
      <c r="I5" s="49"/>
      <c r="J5" s="229"/>
    </row>
    <row r="6" spans="1:10" x14ac:dyDescent="0.25">
      <c r="A6" s="193" t="s">
        <v>346</v>
      </c>
      <c r="B6" s="26"/>
      <c r="C6" s="49"/>
      <c r="D6" s="229"/>
      <c r="F6" s="49"/>
      <c r="G6" s="229"/>
      <c r="I6" s="49"/>
      <c r="J6" s="229"/>
    </row>
    <row r="7" spans="1:10" x14ac:dyDescent="0.25">
      <c r="A7" s="193"/>
      <c r="B7" s="26"/>
      <c r="C7" s="49"/>
      <c r="D7" s="229"/>
      <c r="F7" s="49"/>
      <c r="G7" s="229"/>
      <c r="I7" s="49"/>
      <c r="J7" s="229"/>
    </row>
    <row r="8" spans="1:10" x14ac:dyDescent="0.25">
      <c r="A8" s="193"/>
      <c r="B8" s="218"/>
      <c r="C8" s="49"/>
      <c r="D8" s="229"/>
      <c r="F8" s="49"/>
      <c r="G8" s="229"/>
      <c r="I8" s="49"/>
      <c r="J8" s="229"/>
    </row>
    <row r="9" spans="1:10" x14ac:dyDescent="0.25">
      <c r="A9" s="193"/>
      <c r="B9" s="26"/>
      <c r="C9" s="49"/>
      <c r="D9" s="229"/>
      <c r="F9" s="49"/>
      <c r="G9" s="229"/>
      <c r="I9" s="49"/>
      <c r="J9" s="229"/>
    </row>
    <row r="10" spans="1:10" x14ac:dyDescent="0.25">
      <c r="A10" s="193"/>
      <c r="B10" s="26"/>
      <c r="C10" s="49"/>
      <c r="D10" s="229"/>
      <c r="F10" s="49"/>
      <c r="G10" s="229"/>
      <c r="I10" s="49"/>
      <c r="J10" s="229"/>
    </row>
    <row r="11" spans="1:10" x14ac:dyDescent="0.25">
      <c r="A11" s="193"/>
      <c r="B11" s="26"/>
      <c r="C11" s="49"/>
      <c r="D11" s="229"/>
      <c r="F11" s="49"/>
      <c r="G11" s="229"/>
      <c r="I11" s="49"/>
      <c r="J11" s="229"/>
    </row>
    <row r="12" spans="1:10" x14ac:dyDescent="0.25">
      <c r="A12" s="193"/>
      <c r="B12" s="26"/>
      <c r="C12" s="49"/>
      <c r="D12" s="229"/>
      <c r="F12" s="49"/>
      <c r="G12" s="229"/>
      <c r="I12" s="49"/>
      <c r="J12" s="229"/>
    </row>
    <row r="13" spans="1:10" x14ac:dyDescent="0.25">
      <c r="A13" s="193"/>
      <c r="B13" s="26"/>
      <c r="C13" s="49"/>
      <c r="D13" s="229"/>
      <c r="F13" s="49"/>
      <c r="G13" s="229"/>
      <c r="I13" s="49"/>
      <c r="J13" s="229"/>
    </row>
    <row r="14" spans="1:10" x14ac:dyDescent="0.25">
      <c r="A14" s="193"/>
      <c r="B14" s="26"/>
      <c r="C14" s="49"/>
      <c r="D14" s="229"/>
      <c r="F14" s="49"/>
      <c r="G14" s="229"/>
      <c r="I14" s="49"/>
      <c r="J14" s="229"/>
    </row>
    <row r="15" spans="1:10" x14ac:dyDescent="0.25">
      <c r="A15" s="193"/>
      <c r="C15" s="49"/>
      <c r="D15" s="229"/>
      <c r="F15" s="49"/>
      <c r="G15" s="229"/>
      <c r="I15" s="49"/>
      <c r="J15" s="229"/>
    </row>
    <row r="16" spans="1:10" x14ac:dyDescent="0.25">
      <c r="A16" s="226" t="s">
        <v>9</v>
      </c>
      <c r="B16" s="48"/>
      <c r="C16" s="208"/>
      <c r="D16" s="229"/>
      <c r="F16" s="49"/>
      <c r="G16" s="229"/>
      <c r="I16" s="49"/>
      <c r="J16" s="229"/>
    </row>
    <row r="17" spans="1:10" x14ac:dyDescent="0.25">
      <c r="A17" s="39"/>
      <c r="B17" s="38"/>
      <c r="C17" s="49"/>
      <c r="D17" s="229"/>
      <c r="F17" s="49"/>
      <c r="G17" s="229"/>
      <c r="I17" s="49"/>
      <c r="J17" s="229"/>
    </row>
    <row r="18" spans="1:10" x14ac:dyDescent="0.25">
      <c r="A18" s="39"/>
      <c r="B18" s="38"/>
      <c r="C18" s="49"/>
      <c r="D18" s="229"/>
      <c r="F18" s="49"/>
      <c r="G18" s="229"/>
      <c r="I18" s="49"/>
      <c r="J18" s="229"/>
    </row>
    <row r="19" spans="1:10" x14ac:dyDescent="0.25">
      <c r="A19" s="39"/>
      <c r="B19" s="38"/>
      <c r="C19" s="49"/>
      <c r="D19" s="229"/>
      <c r="F19" s="49"/>
      <c r="G19" s="229"/>
      <c r="I19" s="49"/>
      <c r="J19" s="229"/>
    </row>
    <row r="20" spans="1:10" x14ac:dyDescent="0.25">
      <c r="A20" s="39"/>
      <c r="B20" s="38"/>
      <c r="C20" s="49"/>
      <c r="D20" s="229"/>
      <c r="F20" s="49"/>
      <c r="G20" s="229"/>
      <c r="I20" s="49"/>
      <c r="J20" s="229"/>
    </row>
    <row r="21" spans="1:10" x14ac:dyDescent="0.25">
      <c r="A21" s="39"/>
      <c r="B21" s="38"/>
      <c r="C21" s="49"/>
      <c r="D21" s="229"/>
      <c r="F21" s="49"/>
      <c r="G21" s="229"/>
      <c r="I21" s="49"/>
      <c r="J21" s="229"/>
    </row>
    <row r="22" spans="1:10" x14ac:dyDescent="0.25">
      <c r="A22" s="39"/>
      <c r="B22" s="38"/>
      <c r="C22" s="49"/>
      <c r="D22" s="229"/>
      <c r="F22" s="49"/>
      <c r="G22" s="229"/>
      <c r="I22" s="49"/>
      <c r="J22" s="229"/>
    </row>
    <row r="23" spans="1:10" x14ac:dyDescent="0.25">
      <c r="A23" s="39"/>
      <c r="B23" s="38"/>
      <c r="C23" s="49"/>
      <c r="D23" s="229"/>
      <c r="F23" s="49"/>
      <c r="G23" s="229"/>
      <c r="I23" s="49"/>
      <c r="J23" s="229"/>
    </row>
    <row r="24" spans="1:10" x14ac:dyDescent="0.25">
      <c r="A24" s="39"/>
      <c r="B24" s="38"/>
      <c r="C24" s="49"/>
      <c r="D24" s="229"/>
      <c r="F24" s="49"/>
      <c r="G24" s="229"/>
      <c r="I24" s="49"/>
      <c r="J24" s="229"/>
    </row>
    <row r="25" spans="1:10" x14ac:dyDescent="0.25">
      <c r="A25" s="39"/>
      <c r="B25" s="38"/>
      <c r="C25" s="49"/>
      <c r="D25" s="229"/>
      <c r="F25" s="49"/>
      <c r="G25" s="229"/>
      <c r="I25" s="49"/>
      <c r="J25" s="229"/>
    </row>
    <row r="26" spans="1:10" x14ac:dyDescent="0.25">
      <c r="A26" s="228" t="s">
        <v>6</v>
      </c>
      <c r="B26" s="224"/>
      <c r="C26" s="49"/>
      <c r="D26" s="229"/>
      <c r="F26" s="49"/>
      <c r="G26" s="229"/>
      <c r="I26" s="49"/>
      <c r="J26" s="229"/>
    </row>
    <row r="27" spans="1:10" x14ac:dyDescent="0.25">
      <c r="A27" s="39"/>
      <c r="B27" s="3"/>
      <c r="C27" s="49"/>
      <c r="D27" s="229"/>
      <c r="F27" s="49"/>
      <c r="G27" s="229"/>
      <c r="I27" s="49"/>
      <c r="J27" s="229"/>
    </row>
    <row r="28" spans="1:10" x14ac:dyDescent="0.25">
      <c r="A28" s="226" t="s">
        <v>1</v>
      </c>
      <c r="B28" s="3"/>
      <c r="C28" s="49"/>
      <c r="D28" s="229"/>
      <c r="F28" s="49"/>
      <c r="G28" s="229"/>
      <c r="I28" s="49"/>
      <c r="J28" s="229"/>
    </row>
    <row r="29" spans="1:10" x14ac:dyDescent="0.25">
      <c r="A29" s="193" t="s">
        <v>347</v>
      </c>
      <c r="B29" s="3"/>
      <c r="C29" s="49"/>
      <c r="D29" s="229"/>
      <c r="F29" s="49"/>
      <c r="G29" s="229"/>
      <c r="I29" s="49"/>
      <c r="J29" s="229"/>
    </row>
    <row r="30" spans="1:10" x14ac:dyDescent="0.25">
      <c r="A30" s="193"/>
      <c r="B30" s="3"/>
      <c r="C30" s="49"/>
      <c r="D30" s="229"/>
      <c r="F30" s="49"/>
      <c r="G30" s="229"/>
      <c r="I30" s="49"/>
      <c r="J30" s="229"/>
    </row>
    <row r="31" spans="1:10" x14ac:dyDescent="0.25">
      <c r="A31" s="193"/>
      <c r="B31" s="3"/>
      <c r="C31" s="49"/>
      <c r="D31" s="229"/>
      <c r="F31" s="49"/>
      <c r="G31" s="229"/>
      <c r="I31" s="49"/>
      <c r="J31" s="229"/>
    </row>
    <row r="32" spans="1:10" x14ac:dyDescent="0.25">
      <c r="A32" s="193"/>
      <c r="B32" s="3"/>
      <c r="C32" s="49"/>
      <c r="D32" s="229"/>
      <c r="F32" s="49"/>
      <c r="G32" s="229"/>
      <c r="I32" s="49"/>
      <c r="J32" s="229"/>
    </row>
    <row r="33" spans="1:10" x14ac:dyDescent="0.25">
      <c r="A33" s="193"/>
      <c r="B33" s="3"/>
      <c r="C33" s="49"/>
      <c r="D33" s="229"/>
      <c r="F33" s="49"/>
      <c r="G33" s="229"/>
      <c r="I33" s="49"/>
      <c r="J33" s="229"/>
    </row>
    <row r="34" spans="1:10" x14ac:dyDescent="0.25">
      <c r="A34" s="193"/>
      <c r="B34" s="3"/>
      <c r="C34" s="49"/>
      <c r="D34" s="229"/>
      <c r="F34" s="49"/>
      <c r="G34" s="229"/>
      <c r="I34" s="49"/>
      <c r="J34" s="229"/>
    </row>
    <row r="35" spans="1:10" x14ac:dyDescent="0.25">
      <c r="A35" s="193"/>
      <c r="B35" s="3"/>
      <c r="C35" s="49"/>
      <c r="D35" s="229"/>
      <c r="F35" s="49"/>
      <c r="G35" s="229"/>
      <c r="I35" s="49"/>
      <c r="J35" s="229"/>
    </row>
    <row r="36" spans="1:10" x14ac:dyDescent="0.25">
      <c r="A36" s="193"/>
      <c r="B36" s="3"/>
      <c r="C36" s="49"/>
      <c r="D36" s="229"/>
      <c r="F36" s="49"/>
      <c r="G36" s="229"/>
      <c r="I36" s="49"/>
      <c r="J36" s="229"/>
    </row>
    <row r="37" spans="1:10" x14ac:dyDescent="0.25">
      <c r="A37" s="193"/>
      <c r="B37" s="3"/>
      <c r="C37" s="49"/>
      <c r="D37" s="229"/>
      <c r="F37" s="49"/>
      <c r="G37" s="229"/>
      <c r="I37" s="49"/>
      <c r="J37" s="229"/>
    </row>
    <row r="38" spans="1:10" x14ac:dyDescent="0.25">
      <c r="A38" s="193"/>
      <c r="B38" s="3"/>
      <c r="C38" s="49"/>
      <c r="D38" s="229"/>
      <c r="F38" s="49"/>
      <c r="G38" s="229"/>
      <c r="I38" s="49"/>
      <c r="J38" s="229"/>
    </row>
    <row r="39" spans="1:10" x14ac:dyDescent="0.25">
      <c r="A39" s="226" t="s">
        <v>2</v>
      </c>
      <c r="B39" s="3"/>
      <c r="C39" s="49"/>
      <c r="D39" s="229"/>
      <c r="F39" s="49"/>
      <c r="G39" s="229"/>
      <c r="I39" s="49"/>
      <c r="J39" s="229"/>
    </row>
    <row r="40" spans="1:10" x14ac:dyDescent="0.25">
      <c r="A40" s="193"/>
      <c r="B40" s="3"/>
      <c r="C40" s="49"/>
      <c r="D40" s="229"/>
      <c r="F40" s="49"/>
      <c r="G40" s="229"/>
      <c r="I40" s="49"/>
      <c r="J40" s="229"/>
    </row>
    <row r="41" spans="1:10" x14ac:dyDescent="0.25">
      <c r="A41" s="193"/>
      <c r="B41" s="3"/>
      <c r="C41" s="49"/>
      <c r="D41" s="229"/>
      <c r="F41" s="49"/>
      <c r="G41" s="229"/>
      <c r="I41" s="49"/>
      <c r="J41" s="229"/>
    </row>
    <row r="42" spans="1:10" x14ac:dyDescent="0.25">
      <c r="A42" s="193"/>
      <c r="B42" s="3"/>
      <c r="C42" s="49"/>
      <c r="D42" s="229"/>
      <c r="F42" s="49"/>
      <c r="G42" s="229"/>
      <c r="I42" s="49"/>
      <c r="J42" s="229"/>
    </row>
    <row r="43" spans="1:10" x14ac:dyDescent="0.25">
      <c r="A43" s="193"/>
      <c r="B43" s="3"/>
      <c r="C43" s="49"/>
      <c r="D43" s="229"/>
      <c r="F43" s="49"/>
      <c r="G43" s="229"/>
      <c r="I43" s="49"/>
      <c r="J43" s="229"/>
    </row>
    <row r="44" spans="1:10" x14ac:dyDescent="0.25">
      <c r="A44" s="193"/>
      <c r="B44" s="3"/>
      <c r="C44" s="49"/>
      <c r="D44" s="229"/>
      <c r="F44" s="49"/>
      <c r="G44" s="229"/>
      <c r="I44" s="49"/>
      <c r="J44" s="229"/>
    </row>
    <row r="45" spans="1:10" x14ac:dyDescent="0.25">
      <c r="A45" s="193"/>
      <c r="B45" s="3"/>
      <c r="C45" s="49"/>
      <c r="D45" s="229"/>
      <c r="F45" s="49"/>
      <c r="G45" s="229"/>
      <c r="I45" s="49"/>
      <c r="J45" s="229"/>
    </row>
    <row r="46" spans="1:10" x14ac:dyDescent="0.25">
      <c r="A46" s="193"/>
      <c r="B46" s="3"/>
      <c r="C46" s="49"/>
      <c r="D46" s="229"/>
      <c r="F46" s="49"/>
      <c r="G46" s="229"/>
      <c r="I46" s="49"/>
      <c r="J46" s="229"/>
    </row>
    <row r="47" spans="1:10" ht="15.75" thickBot="1" x14ac:dyDescent="0.3">
      <c r="A47" s="193"/>
      <c r="B47" s="3"/>
      <c r="C47" s="183"/>
      <c r="D47" s="230"/>
      <c r="E47" s="44"/>
      <c r="F47" s="183"/>
      <c r="G47" s="230"/>
      <c r="H47" s="44"/>
      <c r="I47" s="183"/>
      <c r="J47" s="230"/>
    </row>
    <row r="48" spans="1:10" x14ac:dyDescent="0.25">
      <c r="A48" s="224" t="s">
        <v>6</v>
      </c>
      <c r="B48" s="224">
        <f>SUM(B29:B47)</f>
        <v>0</v>
      </c>
      <c r="C48" s="46"/>
      <c r="D48" s="50">
        <f>SUM(D6:D47)</f>
        <v>0</v>
      </c>
      <c r="F48" s="46"/>
      <c r="G48" s="50">
        <f>SUM(G6:G47)</f>
        <v>0</v>
      </c>
      <c r="I48" s="46"/>
      <c r="J48" s="50">
        <f>SUM(J6:J47)</f>
        <v>0</v>
      </c>
    </row>
  </sheetData>
  <mergeCells count="4">
    <mergeCell ref="B2:J2"/>
    <mergeCell ref="C3:D3"/>
    <mergeCell ref="F3:G3"/>
    <mergeCell ref="I3: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38.85546875" customWidth="1"/>
    <col min="3" max="3" width="4.7109375" customWidth="1"/>
    <col min="9" max="9" width="14" bestFit="1" customWidth="1"/>
    <col min="10" max="10" width="12.85546875" bestFit="1" customWidth="1"/>
  </cols>
  <sheetData>
    <row r="1" spans="1:10" ht="95.25" x14ac:dyDescent="0.35">
      <c r="A1" s="74" t="s">
        <v>367</v>
      </c>
      <c r="B1" t="s">
        <v>3</v>
      </c>
      <c r="D1" s="22" t="s">
        <v>27</v>
      </c>
      <c r="E1" s="22" t="s">
        <v>88</v>
      </c>
      <c r="F1" s="22" t="s">
        <v>89</v>
      </c>
      <c r="G1" s="22" t="s">
        <v>90</v>
      </c>
      <c r="H1" s="22" t="s">
        <v>28</v>
      </c>
      <c r="I1" s="22" t="s">
        <v>25</v>
      </c>
      <c r="J1" s="22" t="s">
        <v>26</v>
      </c>
    </row>
    <row r="2" spans="1:10" x14ac:dyDescent="0.25">
      <c r="A2" s="21" t="s">
        <v>24</v>
      </c>
      <c r="D2">
        <v>1</v>
      </c>
      <c r="E2">
        <v>2</v>
      </c>
      <c r="F2">
        <v>3</v>
      </c>
      <c r="G2">
        <v>4</v>
      </c>
      <c r="H2">
        <v>5</v>
      </c>
      <c r="I2" s="21"/>
      <c r="J2" s="23"/>
    </row>
    <row r="3" spans="1:10" x14ac:dyDescent="0.25">
      <c r="A3" s="23" t="s">
        <v>29</v>
      </c>
    </row>
    <row r="5" spans="1:10" x14ac:dyDescent="0.25">
      <c r="B5" s="1"/>
      <c r="D5" s="25"/>
      <c r="E5" s="25"/>
      <c r="F5" s="26"/>
      <c r="G5" s="26"/>
      <c r="H5" s="26"/>
      <c r="I5">
        <f>B5*F2</f>
        <v>0</v>
      </c>
    </row>
    <row r="6" spans="1:10" x14ac:dyDescent="0.25">
      <c r="D6" s="25"/>
      <c r="E6" s="26"/>
      <c r="F6" s="26"/>
      <c r="G6" s="26"/>
      <c r="H6" s="26"/>
      <c r="J6">
        <f>B5*E2</f>
        <v>0</v>
      </c>
    </row>
    <row r="7" spans="1:10" x14ac:dyDescent="0.25">
      <c r="D7" s="26"/>
      <c r="E7" s="26"/>
      <c r="F7" s="26"/>
      <c r="G7" s="26"/>
      <c r="H7" s="26"/>
      <c r="I7" s="1">
        <f>B7*F2</f>
        <v>0</v>
      </c>
    </row>
    <row r="8" spans="1:10" x14ac:dyDescent="0.25">
      <c r="D8" s="26"/>
      <c r="E8" s="26"/>
      <c r="F8" s="26"/>
      <c r="G8" s="26"/>
      <c r="H8" s="26"/>
      <c r="J8">
        <f>B7*F2</f>
        <v>0</v>
      </c>
    </row>
    <row r="9" spans="1:10" x14ac:dyDescent="0.25">
      <c r="D9" s="26"/>
      <c r="E9" s="26"/>
      <c r="F9" s="26"/>
      <c r="G9" s="26"/>
      <c r="H9" s="26"/>
      <c r="I9">
        <f>B9*E2</f>
        <v>0</v>
      </c>
    </row>
    <row r="10" spans="1:10" x14ac:dyDescent="0.25">
      <c r="D10" s="26"/>
      <c r="E10" s="26"/>
      <c r="F10" s="26"/>
      <c r="G10" s="26"/>
      <c r="H10" s="26"/>
      <c r="J10">
        <f>B9*D2</f>
        <v>0</v>
      </c>
    </row>
    <row r="11" spans="1:10" x14ac:dyDescent="0.25">
      <c r="B11" s="1"/>
      <c r="C11" s="1"/>
      <c r="D11" s="26"/>
      <c r="E11" s="26"/>
      <c r="F11" s="26"/>
      <c r="G11" s="26"/>
      <c r="H11" s="26"/>
      <c r="I11" s="1">
        <f>B11*D2</f>
        <v>0</v>
      </c>
    </row>
    <row r="12" spans="1:10" x14ac:dyDescent="0.25">
      <c r="D12" s="26"/>
      <c r="E12" s="26"/>
      <c r="F12" s="26"/>
      <c r="G12" s="26"/>
      <c r="H12" s="26"/>
      <c r="J12" s="1">
        <f>B11*D2</f>
        <v>0</v>
      </c>
    </row>
    <row r="13" spans="1:10" x14ac:dyDescent="0.25">
      <c r="D13" s="26"/>
      <c r="E13" s="26"/>
      <c r="F13" s="26"/>
      <c r="G13" s="26"/>
      <c r="H13" s="26"/>
      <c r="I13">
        <f>B13*G2</f>
        <v>0</v>
      </c>
    </row>
    <row r="14" spans="1:10" x14ac:dyDescent="0.25">
      <c r="D14" s="26"/>
      <c r="E14" s="26"/>
      <c r="F14" s="26"/>
      <c r="G14" s="26"/>
      <c r="H14" s="26"/>
      <c r="I14" s="10"/>
      <c r="J14" s="10">
        <f>B13*H2</f>
        <v>0</v>
      </c>
    </row>
    <row r="15" spans="1:10" x14ac:dyDescent="0.25">
      <c r="A15" s="19" t="s">
        <v>30</v>
      </c>
      <c r="B15" s="24">
        <f>SUM(B5:B14)</f>
        <v>0</v>
      </c>
      <c r="C15" s="24"/>
      <c r="I15" s="19">
        <f>SUM(I5:I14)</f>
        <v>0</v>
      </c>
      <c r="J15" s="19">
        <f>SUM(J6:J14)</f>
        <v>0</v>
      </c>
    </row>
    <row r="16" spans="1:10" x14ac:dyDescent="0.25">
      <c r="A16" s="1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/>
  </sheetViews>
  <sheetFormatPr defaultRowHeight="15" x14ac:dyDescent="0.25"/>
  <cols>
    <col min="1" max="1" width="25" customWidth="1"/>
    <col min="2" max="3" width="17.85546875" customWidth="1"/>
    <col min="4" max="7" width="17.140625" customWidth="1"/>
  </cols>
  <sheetData>
    <row r="1" spans="1:4" x14ac:dyDescent="0.25">
      <c r="A1" s="19" t="s">
        <v>138</v>
      </c>
      <c r="B1" s="114" t="s">
        <v>137</v>
      </c>
      <c r="C1" s="113"/>
    </row>
    <row r="3" spans="1:4" x14ac:dyDescent="0.25">
      <c r="A3" s="19" t="s">
        <v>136</v>
      </c>
      <c r="B3" s="19" t="s">
        <v>135</v>
      </c>
      <c r="C3" s="19"/>
      <c r="D3" s="19" t="s">
        <v>134</v>
      </c>
    </row>
    <row r="5" spans="1:4" x14ac:dyDescent="0.25">
      <c r="A5" t="s">
        <v>133</v>
      </c>
      <c r="B5" s="158">
        <v>1000000</v>
      </c>
      <c r="C5" s="112"/>
    </row>
    <row r="6" spans="1:4" x14ac:dyDescent="0.25">
      <c r="B6" s="111" t="s">
        <v>132</v>
      </c>
      <c r="C6" s="110" t="s">
        <v>131</v>
      </c>
    </row>
    <row r="7" spans="1:4" x14ac:dyDescent="0.25">
      <c r="A7" t="s">
        <v>130</v>
      </c>
      <c r="B7" s="159">
        <v>500000</v>
      </c>
      <c r="C7" s="160">
        <v>2000000</v>
      </c>
    </row>
    <row r="8" spans="1:4" x14ac:dyDescent="0.25">
      <c r="B8" s="109"/>
      <c r="C8" s="108"/>
    </row>
    <row r="9" spans="1:4" x14ac:dyDescent="0.25">
      <c r="A9" t="s">
        <v>129</v>
      </c>
      <c r="B9" s="109">
        <v>0.05</v>
      </c>
      <c r="C9" s="108"/>
    </row>
    <row r="10" spans="1:4" x14ac:dyDescent="0.25">
      <c r="B10" s="109"/>
      <c r="C10" s="108"/>
    </row>
    <row r="11" spans="1:4" x14ac:dyDescent="0.25">
      <c r="A11" t="s">
        <v>128</v>
      </c>
      <c r="B11" s="109">
        <v>0.26</v>
      </c>
      <c r="C11" s="108"/>
    </row>
    <row r="12" spans="1:4" x14ac:dyDescent="0.25">
      <c r="A12" t="s">
        <v>127</v>
      </c>
      <c r="B12" s="109">
        <v>1.9</v>
      </c>
      <c r="C12" s="108"/>
    </row>
    <row r="13" spans="1:4" x14ac:dyDescent="0.25">
      <c r="A13" t="s">
        <v>126</v>
      </c>
      <c r="B13" s="109">
        <v>38.97</v>
      </c>
      <c r="C13" s="108"/>
    </row>
    <row r="14" spans="1:4" x14ac:dyDescent="0.25">
      <c r="B14" s="109"/>
      <c r="C14" s="108"/>
    </row>
    <row r="15" spans="1:4" x14ac:dyDescent="0.25">
      <c r="A15" t="s">
        <v>125</v>
      </c>
      <c r="B15" s="161">
        <v>3000000000</v>
      </c>
      <c r="C15" s="107"/>
    </row>
    <row r="18" spans="1:7" x14ac:dyDescent="0.25">
      <c r="A18" s="96"/>
      <c r="B18" s="106" t="s">
        <v>124</v>
      </c>
      <c r="C18" s="106"/>
      <c r="D18" s="106" t="s">
        <v>123</v>
      </c>
      <c r="E18" s="106"/>
      <c r="F18" s="106" t="s">
        <v>122</v>
      </c>
      <c r="G18" s="94"/>
    </row>
    <row r="19" spans="1:7" x14ac:dyDescent="0.25">
      <c r="A19" s="47" t="s">
        <v>121</v>
      </c>
      <c r="B19" s="105">
        <f>+B7</f>
        <v>500000</v>
      </c>
      <c r="C19" s="105">
        <f>+C7</f>
        <v>2000000</v>
      </c>
      <c r="D19" s="105">
        <f>+B7</f>
        <v>500000</v>
      </c>
      <c r="E19" s="105">
        <f>+C7</f>
        <v>2000000</v>
      </c>
      <c r="F19" s="105">
        <f>+B7</f>
        <v>500000</v>
      </c>
      <c r="G19" s="104">
        <f>+C7</f>
        <v>2000000</v>
      </c>
    </row>
    <row r="20" spans="1:7" x14ac:dyDescent="0.25">
      <c r="A20" s="47" t="s">
        <v>120</v>
      </c>
      <c r="B20" s="103">
        <f>+B5*B9</f>
        <v>50000</v>
      </c>
      <c r="C20" s="103">
        <f>+B5*B9</f>
        <v>50000</v>
      </c>
      <c r="D20" s="103">
        <v>0</v>
      </c>
      <c r="E20" s="103">
        <v>0</v>
      </c>
      <c r="F20" s="103">
        <f>+B5*(B9*B12)</f>
        <v>95000</v>
      </c>
      <c r="G20" s="102">
        <f>+B5*(B9*B12)</f>
        <v>95000</v>
      </c>
    </row>
    <row r="21" spans="1:7" x14ac:dyDescent="0.25">
      <c r="A21" s="47" t="s">
        <v>119</v>
      </c>
      <c r="B21" s="105">
        <f t="shared" ref="B21:G21" si="0">+B19-B20</f>
        <v>450000</v>
      </c>
      <c r="C21" s="105">
        <f t="shared" si="0"/>
        <v>1950000</v>
      </c>
      <c r="D21" s="105">
        <f t="shared" si="0"/>
        <v>500000</v>
      </c>
      <c r="E21" s="105">
        <f t="shared" si="0"/>
        <v>2000000</v>
      </c>
      <c r="F21" s="105">
        <f t="shared" si="0"/>
        <v>405000</v>
      </c>
      <c r="G21" s="104">
        <f t="shared" si="0"/>
        <v>1905000</v>
      </c>
    </row>
    <row r="22" spans="1:7" x14ac:dyDescent="0.25">
      <c r="A22" s="47" t="s">
        <v>118</v>
      </c>
      <c r="B22" s="103">
        <f>+B21*B11</f>
        <v>117000</v>
      </c>
      <c r="C22" s="103">
        <f>+C21*B11</f>
        <v>507000</v>
      </c>
      <c r="D22" s="103">
        <f>+D21*B11</f>
        <v>130000</v>
      </c>
      <c r="E22" s="103">
        <f>+E21*B11</f>
        <v>520000</v>
      </c>
      <c r="F22" s="103">
        <f>+F21*B11</f>
        <v>105300</v>
      </c>
      <c r="G22" s="102">
        <f>+G21*B11</f>
        <v>495300</v>
      </c>
    </row>
    <row r="23" spans="1:7" x14ac:dyDescent="0.25">
      <c r="A23" s="47" t="s">
        <v>117</v>
      </c>
      <c r="B23" s="103">
        <f t="shared" ref="B23:G23" si="1">+B21-B22</f>
        <v>333000</v>
      </c>
      <c r="C23" s="103">
        <f t="shared" si="1"/>
        <v>1443000</v>
      </c>
      <c r="D23" s="103">
        <f t="shared" si="1"/>
        <v>370000</v>
      </c>
      <c r="E23" s="103">
        <f t="shared" si="1"/>
        <v>1480000</v>
      </c>
      <c r="F23" s="103">
        <f t="shared" si="1"/>
        <v>299700</v>
      </c>
      <c r="G23" s="102">
        <f t="shared" si="1"/>
        <v>1409700</v>
      </c>
    </row>
    <row r="24" spans="1:7" x14ac:dyDescent="0.25">
      <c r="A24" s="47" t="s">
        <v>116</v>
      </c>
      <c r="B24" s="101">
        <f>+B15</f>
        <v>3000000000</v>
      </c>
      <c r="C24" s="100">
        <f>+B15</f>
        <v>3000000000</v>
      </c>
      <c r="D24" s="100">
        <f>B15+(B5/B13)</f>
        <v>3000025660.7646909</v>
      </c>
      <c r="E24" s="100">
        <f>+B15+(B5/B13)</f>
        <v>3000025660.7646909</v>
      </c>
      <c r="F24" s="100">
        <f>+$B$15+($B$5/$B$13)*(1-$B$12)</f>
        <v>2999976905.3117781</v>
      </c>
      <c r="G24" s="100">
        <f>+$B$15+($B$5/$B$13)*(1-$B$12)</f>
        <v>2999976905.3117781</v>
      </c>
    </row>
    <row r="25" spans="1:7" x14ac:dyDescent="0.25">
      <c r="A25" s="99" t="s">
        <v>115</v>
      </c>
      <c r="B25" s="98">
        <f t="shared" ref="B25:G25" si="2">+B23/B24</f>
        <v>1.11E-4</v>
      </c>
      <c r="C25" s="98">
        <f t="shared" si="2"/>
        <v>4.8099999999999998E-4</v>
      </c>
      <c r="D25" s="98">
        <f t="shared" si="2"/>
        <v>1.2333227839980839E-4</v>
      </c>
      <c r="E25" s="98">
        <f t="shared" si="2"/>
        <v>4.9332911359923357E-4</v>
      </c>
      <c r="F25" s="98">
        <f t="shared" si="2"/>
        <v>9.9900769059038189E-5</v>
      </c>
      <c r="G25" s="97">
        <f t="shared" si="2"/>
        <v>4.6990361742584627E-4</v>
      </c>
    </row>
    <row r="27" spans="1:7" x14ac:dyDescent="0.25">
      <c r="A27" s="96"/>
      <c r="B27" s="95" t="s">
        <v>114</v>
      </c>
      <c r="C27" s="95" t="s">
        <v>113</v>
      </c>
      <c r="D27" s="94" t="s">
        <v>112</v>
      </c>
    </row>
    <row r="28" spans="1:7" x14ac:dyDescent="0.25">
      <c r="A28" s="93">
        <f>+B7</f>
        <v>500000</v>
      </c>
      <c r="B28" s="92">
        <f>+B25</f>
        <v>1.11E-4</v>
      </c>
      <c r="C28" s="92">
        <f>+D25</f>
        <v>1.2333227839980839E-4</v>
      </c>
      <c r="D28" s="91">
        <f>+F25</f>
        <v>9.9900769059038189E-5</v>
      </c>
    </row>
    <row r="29" spans="1:7" x14ac:dyDescent="0.25">
      <c r="A29" s="90">
        <f>+C7</f>
        <v>2000000</v>
      </c>
      <c r="B29" s="89">
        <f>+C25</f>
        <v>4.8099999999999998E-4</v>
      </c>
      <c r="C29" s="89">
        <f>+E25</f>
        <v>4.9332911359923357E-4</v>
      </c>
      <c r="D29" s="88">
        <f>+G25</f>
        <v>4.6990361742584627E-4</v>
      </c>
    </row>
    <row r="30" spans="1:7" x14ac:dyDescent="0.25">
      <c r="A30" s="87"/>
      <c r="B30" s="86"/>
      <c r="C30" s="86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/>
  </sheetViews>
  <sheetFormatPr defaultRowHeight="15" x14ac:dyDescent="0.25"/>
  <cols>
    <col min="1" max="1" width="17.28515625" customWidth="1"/>
    <col min="2" max="2" width="19.5703125" customWidth="1"/>
    <col min="3" max="4" width="20.28515625" customWidth="1"/>
    <col min="6" max="8" width="17.85546875" customWidth="1"/>
  </cols>
  <sheetData>
    <row r="1" spans="1:8" x14ac:dyDescent="0.25">
      <c r="A1" t="s">
        <v>151</v>
      </c>
      <c r="C1" s="114" t="s">
        <v>137</v>
      </c>
      <c r="D1" s="113"/>
    </row>
    <row r="3" spans="1:8" x14ac:dyDescent="0.25">
      <c r="A3" s="19" t="s">
        <v>135</v>
      </c>
      <c r="B3" s="162">
        <v>1000000</v>
      </c>
    </row>
    <row r="4" spans="1:8" x14ac:dyDescent="0.25">
      <c r="A4" s="19"/>
      <c r="B4" s="136" t="s">
        <v>141</v>
      </c>
      <c r="C4" s="31" t="s">
        <v>140</v>
      </c>
      <c r="D4" s="31" t="s">
        <v>139</v>
      </c>
    </row>
    <row r="5" spans="1:8" x14ac:dyDescent="0.25">
      <c r="A5" s="19" t="s">
        <v>130</v>
      </c>
      <c r="B5" s="163">
        <v>500000</v>
      </c>
      <c r="C5" s="164">
        <v>750000</v>
      </c>
      <c r="D5" s="165">
        <v>1500000</v>
      </c>
    </row>
    <row r="6" spans="1:8" x14ac:dyDescent="0.25">
      <c r="A6" s="19" t="s">
        <v>150</v>
      </c>
      <c r="B6" s="19">
        <v>0.08</v>
      </c>
    </row>
    <row r="7" spans="1:8" x14ac:dyDescent="0.25">
      <c r="A7" s="19" t="s">
        <v>128</v>
      </c>
      <c r="B7" s="127">
        <v>0.26</v>
      </c>
    </row>
    <row r="8" spans="1:8" x14ac:dyDescent="0.25">
      <c r="A8" s="19" t="s">
        <v>126</v>
      </c>
      <c r="B8" s="152">
        <v>38.97</v>
      </c>
    </row>
    <row r="9" spans="1:8" x14ac:dyDescent="0.25">
      <c r="A9" s="19" t="s">
        <v>116</v>
      </c>
      <c r="B9" s="166">
        <v>3000000000</v>
      </c>
    </row>
    <row r="10" spans="1:8" x14ac:dyDescent="0.25">
      <c r="A10" s="19"/>
    </row>
    <row r="11" spans="1:8" x14ac:dyDescent="0.25">
      <c r="A11" s="19"/>
      <c r="C11" s="31" t="s">
        <v>149</v>
      </c>
      <c r="G11" s="31" t="s">
        <v>148</v>
      </c>
    </row>
    <row r="12" spans="1:8" x14ac:dyDescent="0.25">
      <c r="A12" s="9"/>
      <c r="B12" s="128" t="str">
        <f t="shared" ref="B12:D13" si="0">+B4</f>
        <v>Recession</v>
      </c>
      <c r="C12" s="128" t="str">
        <f t="shared" si="0"/>
        <v>Normal</v>
      </c>
      <c r="D12" s="128" t="str">
        <f t="shared" si="0"/>
        <v>Boom</v>
      </c>
      <c r="E12" s="10"/>
      <c r="F12" s="128" t="str">
        <f t="shared" ref="F12:H13" si="1">+B4</f>
        <v>Recession</v>
      </c>
      <c r="G12" s="128" t="str">
        <f t="shared" si="1"/>
        <v>Normal</v>
      </c>
      <c r="H12" s="128" t="str">
        <f t="shared" si="1"/>
        <v>Boom</v>
      </c>
    </row>
    <row r="13" spans="1:8" x14ac:dyDescent="0.25">
      <c r="A13" s="19" t="s">
        <v>147</v>
      </c>
      <c r="B13" s="126">
        <f t="shared" si="0"/>
        <v>500000</v>
      </c>
      <c r="C13" s="126">
        <f t="shared" si="0"/>
        <v>750000</v>
      </c>
      <c r="D13" s="126">
        <f t="shared" si="0"/>
        <v>1500000</v>
      </c>
      <c r="F13" s="126">
        <f t="shared" si="1"/>
        <v>500000</v>
      </c>
      <c r="G13" s="126">
        <f t="shared" si="1"/>
        <v>750000</v>
      </c>
      <c r="H13" s="126">
        <f t="shared" si="1"/>
        <v>1500000</v>
      </c>
    </row>
    <row r="14" spans="1:8" x14ac:dyDescent="0.25">
      <c r="A14" s="19" t="s">
        <v>129</v>
      </c>
      <c r="B14">
        <v>0</v>
      </c>
      <c r="C14">
        <v>0</v>
      </c>
      <c r="D14">
        <v>0</v>
      </c>
      <c r="F14">
        <f>+B3*B6</f>
        <v>80000</v>
      </c>
      <c r="G14">
        <f>+B3*B6</f>
        <v>80000</v>
      </c>
      <c r="H14">
        <f>+B3*B6</f>
        <v>80000</v>
      </c>
    </row>
    <row r="15" spans="1:8" x14ac:dyDescent="0.25">
      <c r="A15" s="19" t="s">
        <v>146</v>
      </c>
      <c r="B15" s="126">
        <f>+B13</f>
        <v>500000</v>
      </c>
      <c r="C15" s="126">
        <f>+C13</f>
        <v>750000</v>
      </c>
      <c r="D15" s="126">
        <f>+D13</f>
        <v>1500000</v>
      </c>
      <c r="F15" s="126">
        <f>+F13-F14</f>
        <v>420000</v>
      </c>
      <c r="G15" s="126">
        <f>+G13-G14</f>
        <v>670000</v>
      </c>
      <c r="H15" s="126">
        <f>+H13-H14</f>
        <v>1420000</v>
      </c>
    </row>
    <row r="16" spans="1:8" x14ac:dyDescent="0.25">
      <c r="A16" s="19" t="s">
        <v>145</v>
      </c>
      <c r="B16" s="126">
        <f>B15*B7</f>
        <v>130000</v>
      </c>
      <c r="C16" s="126">
        <f>C15*B7</f>
        <v>195000</v>
      </c>
      <c r="D16" s="126">
        <f>+D15*B7</f>
        <v>390000</v>
      </c>
      <c r="F16" s="126">
        <f>F15*B7</f>
        <v>109200</v>
      </c>
      <c r="G16" s="126">
        <f>+G15*B7</f>
        <v>174200</v>
      </c>
      <c r="H16" s="126">
        <f>+H15*B7</f>
        <v>369200</v>
      </c>
    </row>
    <row r="17" spans="1:8" x14ac:dyDescent="0.25">
      <c r="A17" s="19" t="s">
        <v>144</v>
      </c>
      <c r="B17" s="126">
        <f>+B15-B16</f>
        <v>370000</v>
      </c>
      <c r="C17" s="126">
        <f>+C15-C16</f>
        <v>555000</v>
      </c>
      <c r="D17" s="126">
        <f>+D15-D16</f>
        <v>1110000</v>
      </c>
      <c r="E17" s="126"/>
      <c r="F17" s="126">
        <f>+F15-F16</f>
        <v>310800</v>
      </c>
      <c r="G17" s="126">
        <f>+G15-G16</f>
        <v>495800</v>
      </c>
      <c r="H17" s="126">
        <f>+H15-H16</f>
        <v>1050800</v>
      </c>
    </row>
    <row r="18" spans="1:8" x14ac:dyDescent="0.25">
      <c r="A18" s="19" t="s">
        <v>116</v>
      </c>
      <c r="B18" s="132">
        <f>+$B$9+$B$3/$B$8</f>
        <v>3000025660.7646909</v>
      </c>
      <c r="C18" s="132">
        <f>+$B$9+$B$3/$B$8</f>
        <v>3000025660.7646909</v>
      </c>
      <c r="D18" s="132">
        <f>+$B$9+$B$3/$B$8</f>
        <v>3000025660.7646909</v>
      </c>
      <c r="F18" s="132">
        <f>+B9</f>
        <v>3000000000</v>
      </c>
      <c r="G18" s="132">
        <f>+B9</f>
        <v>3000000000</v>
      </c>
      <c r="H18" s="132">
        <f>+B9</f>
        <v>3000000000</v>
      </c>
    </row>
    <row r="19" spans="1:8" x14ac:dyDescent="0.25">
      <c r="A19" s="19" t="s">
        <v>143</v>
      </c>
      <c r="B19" s="130">
        <f>+B17/B18</f>
        <v>1.2333227839980839E-4</v>
      </c>
      <c r="C19" s="130">
        <f>+C17/C18</f>
        <v>1.8499841759971259E-4</v>
      </c>
      <c r="D19" s="130">
        <f>+D17/D18</f>
        <v>3.6999683519942518E-4</v>
      </c>
      <c r="E19" s="131"/>
      <c r="F19" s="130">
        <f>+F17/F18</f>
        <v>1.036E-4</v>
      </c>
      <c r="G19" s="130">
        <f>+G17/G18</f>
        <v>1.6526666666666665E-4</v>
      </c>
      <c r="H19" s="130">
        <f>+H17/H18</f>
        <v>3.5026666666666665E-4</v>
      </c>
    </row>
    <row r="21" spans="1:8" x14ac:dyDescent="0.25">
      <c r="A21" s="19" t="s">
        <v>113</v>
      </c>
      <c r="B21" s="129">
        <v>0.6</v>
      </c>
      <c r="F21" s="129">
        <v>0.2</v>
      </c>
    </row>
    <row r="22" spans="1:8" x14ac:dyDescent="0.25">
      <c r="A22" s="19" t="s">
        <v>114</v>
      </c>
      <c r="B22" s="29">
        <f>1-B21</f>
        <v>0.4</v>
      </c>
      <c r="F22" s="29">
        <f>1-F21</f>
        <v>0.8</v>
      </c>
    </row>
    <row r="23" spans="1:8" x14ac:dyDescent="0.25">
      <c r="A23" s="10"/>
      <c r="B23" s="128" t="str">
        <f>+B4</f>
        <v>Recession</v>
      </c>
      <c r="C23" s="128" t="str">
        <f>+C4</f>
        <v>Normal</v>
      </c>
      <c r="D23" s="128" t="str">
        <f>+D4</f>
        <v>Boom</v>
      </c>
      <c r="E23" s="10"/>
      <c r="F23" s="128" t="str">
        <f>+B23</f>
        <v>Recession</v>
      </c>
      <c r="G23" s="128" t="str">
        <f>+C23</f>
        <v>Normal</v>
      </c>
      <c r="H23" s="128" t="str">
        <f>+D23</f>
        <v>Boom</v>
      </c>
    </row>
    <row r="25" spans="1:8" x14ac:dyDescent="0.25">
      <c r="A25" t="s">
        <v>147</v>
      </c>
      <c r="B25" s="126">
        <f>+B5</f>
        <v>500000</v>
      </c>
      <c r="C25" s="126">
        <f>+C5</f>
        <v>750000</v>
      </c>
      <c r="D25" s="126">
        <f>+D5</f>
        <v>1500000</v>
      </c>
      <c r="F25" s="126">
        <f>+B5</f>
        <v>500000</v>
      </c>
      <c r="G25" s="126">
        <f>+C5</f>
        <v>750000</v>
      </c>
      <c r="H25" s="126">
        <f>+D5</f>
        <v>1500000</v>
      </c>
    </row>
    <row r="26" spans="1:8" x14ac:dyDescent="0.25">
      <c r="A26" t="s">
        <v>129</v>
      </c>
      <c r="B26" s="127">
        <f>+$B$3*$B$22*$B$6</f>
        <v>32000</v>
      </c>
      <c r="C26" s="127">
        <f>+$B$3*$B$22*$B$6</f>
        <v>32000</v>
      </c>
      <c r="D26" s="127">
        <f>+$B$3*$B$22*$B$6</f>
        <v>32000</v>
      </c>
      <c r="F26" s="127">
        <f>+$B$3*$B$6*$F$22</f>
        <v>64000</v>
      </c>
      <c r="G26" s="127">
        <f>+$B$3*$B$6*$F$22</f>
        <v>64000</v>
      </c>
      <c r="H26" s="127">
        <f>+$B$3*$B$6*$F$22</f>
        <v>64000</v>
      </c>
    </row>
    <row r="27" spans="1:8" x14ac:dyDescent="0.25">
      <c r="A27" t="s">
        <v>146</v>
      </c>
      <c r="B27" s="127">
        <f>+B25-B26</f>
        <v>468000</v>
      </c>
      <c r="C27" s="127">
        <f>+C25-C26</f>
        <v>718000</v>
      </c>
      <c r="D27" s="127">
        <f>+D25-D26</f>
        <v>1468000</v>
      </c>
      <c r="F27" s="127">
        <f>+F25-F26</f>
        <v>436000</v>
      </c>
      <c r="G27" s="127">
        <f>+G25-G26</f>
        <v>686000</v>
      </c>
      <c r="H27" s="127">
        <f>+H25-H26</f>
        <v>1436000</v>
      </c>
    </row>
    <row r="28" spans="1:8" x14ac:dyDescent="0.25">
      <c r="A28" t="s">
        <v>145</v>
      </c>
      <c r="B28" s="126">
        <f>+B27*$B$7</f>
        <v>121680</v>
      </c>
      <c r="C28" s="126">
        <f>+C27*$B$7</f>
        <v>186680</v>
      </c>
      <c r="D28" s="126">
        <f>+D27*$B$7</f>
        <v>381680</v>
      </c>
      <c r="F28" s="126">
        <f>+F27*$B$7</f>
        <v>113360</v>
      </c>
      <c r="G28" s="126">
        <f>+G27*$B$7</f>
        <v>178360</v>
      </c>
      <c r="H28" s="126">
        <f>+H27*$B$7</f>
        <v>373360</v>
      </c>
    </row>
    <row r="29" spans="1:8" x14ac:dyDescent="0.25">
      <c r="A29" t="s">
        <v>144</v>
      </c>
      <c r="B29" s="126">
        <f>+B27-B28</f>
        <v>346320</v>
      </c>
      <c r="C29" s="126">
        <f>+C27-C28</f>
        <v>531320</v>
      </c>
      <c r="D29" s="126">
        <f>+D27-D28</f>
        <v>1086320</v>
      </c>
      <c r="F29" s="126">
        <f>+F27-F28</f>
        <v>322640</v>
      </c>
      <c r="G29" s="126">
        <f>+G27-G28</f>
        <v>507640</v>
      </c>
      <c r="H29" s="126">
        <f>+H27-H28</f>
        <v>1062640</v>
      </c>
    </row>
    <row r="30" spans="1:8" x14ac:dyDescent="0.25">
      <c r="A30" t="s">
        <v>116</v>
      </c>
      <c r="B30" s="125">
        <f>+$B$9+$B$3/$B$8*$B$21</f>
        <v>3000015396.4588146</v>
      </c>
      <c r="C30" s="125">
        <f>+$B$9+$B$3/$B$8*$B$21</f>
        <v>3000015396.4588146</v>
      </c>
      <c r="D30" s="125">
        <f>+$B$9+$B$3/$B$8*$B$21</f>
        <v>3000015396.4588146</v>
      </c>
      <c r="F30" s="125">
        <f>+$B$9+$B$3/$B$8*$F$21</f>
        <v>3000005132.1529384</v>
      </c>
      <c r="G30" s="125">
        <f>+$B$9+$B$3/$B$8*$F$21</f>
        <v>3000005132.1529384</v>
      </c>
      <c r="H30" s="125">
        <f>+$B$9+$B$3/$B$8*$F$21</f>
        <v>3000005132.1529384</v>
      </c>
    </row>
    <row r="31" spans="1:8" x14ac:dyDescent="0.25">
      <c r="A31" t="s">
        <v>143</v>
      </c>
      <c r="B31" s="124">
        <f>+B29/B30</f>
        <v>1.1543940754730537E-4</v>
      </c>
      <c r="C31" s="124">
        <f>+C29/C30</f>
        <v>1.7710575773283174E-4</v>
      </c>
      <c r="D31" s="124">
        <f>+D29/D30</f>
        <v>3.6210480828941085E-4</v>
      </c>
      <c r="F31" s="123">
        <f>+F29/F30</f>
        <v>1.0754648268500095E-4</v>
      </c>
      <c r="G31" s="123">
        <f>+G29/G30</f>
        <v>1.6921304385759326E-4</v>
      </c>
      <c r="H31" s="123">
        <f>+H29/H30</f>
        <v>3.5421272737537013E-4</v>
      </c>
    </row>
    <row r="32" spans="1:8" x14ac:dyDescent="0.25">
      <c r="A32" s="10"/>
      <c r="B32" s="10"/>
      <c r="C32" s="10"/>
      <c r="D32" s="10"/>
      <c r="E32" s="10"/>
      <c r="F32" s="10"/>
      <c r="G32" s="10"/>
      <c r="H32" s="10"/>
    </row>
    <row r="34" spans="1:4" ht="18.75" x14ac:dyDescent="0.3">
      <c r="A34" s="20" t="s">
        <v>142</v>
      </c>
    </row>
    <row r="35" spans="1:4" x14ac:dyDescent="0.25">
      <c r="A35" s="96"/>
      <c r="B35" s="122" t="s">
        <v>141</v>
      </c>
      <c r="C35" s="122" t="s">
        <v>140</v>
      </c>
      <c r="D35" s="121" t="s">
        <v>139</v>
      </c>
    </row>
    <row r="36" spans="1:4" x14ac:dyDescent="0.25">
      <c r="A36" s="47" t="s">
        <v>298</v>
      </c>
      <c r="B36" s="119">
        <f>+B19</f>
        <v>1.2333227839980839E-4</v>
      </c>
      <c r="C36" s="119">
        <f>+C19</f>
        <v>1.8499841759971259E-4</v>
      </c>
      <c r="D36" s="118">
        <f>+D19</f>
        <v>3.6999683519942518E-4</v>
      </c>
    </row>
    <row r="37" spans="1:4" x14ac:dyDescent="0.25">
      <c r="A37" s="47" t="s">
        <v>114</v>
      </c>
      <c r="B37" s="119">
        <f>+F19</f>
        <v>1.036E-4</v>
      </c>
      <c r="C37" s="119">
        <f>+G19</f>
        <v>1.6526666666666665E-4</v>
      </c>
      <c r="D37" s="118">
        <f>+H19</f>
        <v>3.5026666666666665E-4</v>
      </c>
    </row>
    <row r="38" spans="1:4" x14ac:dyDescent="0.25">
      <c r="A38" s="120">
        <f>+B21</f>
        <v>0.6</v>
      </c>
      <c r="B38" s="119">
        <f>+B31</f>
        <v>1.1543940754730537E-4</v>
      </c>
      <c r="C38" s="119">
        <f>+C31</f>
        <v>1.7710575773283174E-4</v>
      </c>
      <c r="D38" s="118">
        <f>+D31</f>
        <v>3.6210480828941085E-4</v>
      </c>
    </row>
    <row r="39" spans="1:4" x14ac:dyDescent="0.25">
      <c r="A39" s="117">
        <f>+F21</f>
        <v>0.2</v>
      </c>
      <c r="B39" s="116">
        <f>+F31</f>
        <v>1.0754648268500095E-4</v>
      </c>
      <c r="C39" s="116">
        <f>+G31</f>
        <v>1.6921304385759326E-4</v>
      </c>
      <c r="D39" s="115">
        <f>+H31</f>
        <v>3.5421272737537013E-4</v>
      </c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/>
  </sheetViews>
  <sheetFormatPr defaultRowHeight="15" x14ac:dyDescent="0.25"/>
  <cols>
    <col min="1" max="1" width="15.5703125" customWidth="1"/>
    <col min="2" max="2" width="18.5703125" customWidth="1"/>
    <col min="3" max="4" width="17.85546875" customWidth="1"/>
    <col min="6" max="8" width="18.140625" customWidth="1"/>
  </cols>
  <sheetData>
    <row r="1" spans="1:8" x14ac:dyDescent="0.25">
      <c r="A1" t="s">
        <v>151</v>
      </c>
      <c r="C1" s="114" t="s">
        <v>137</v>
      </c>
      <c r="D1" s="113"/>
    </row>
    <row r="3" spans="1:8" x14ac:dyDescent="0.25">
      <c r="A3" s="19" t="s">
        <v>135</v>
      </c>
      <c r="B3" s="162">
        <v>1000000</v>
      </c>
    </row>
    <row r="4" spans="1:8" x14ac:dyDescent="0.25">
      <c r="A4" s="19"/>
      <c r="B4" s="136" t="s">
        <v>141</v>
      </c>
      <c r="C4" s="31" t="s">
        <v>140</v>
      </c>
      <c r="D4" s="31" t="s">
        <v>139</v>
      </c>
    </row>
    <row r="5" spans="1:8" x14ac:dyDescent="0.25">
      <c r="A5" s="19" t="s">
        <v>130</v>
      </c>
      <c r="B5" s="163">
        <v>700000</v>
      </c>
      <c r="C5" s="164">
        <v>1500000</v>
      </c>
      <c r="D5" s="165">
        <v>2000000</v>
      </c>
    </row>
    <row r="6" spans="1:8" x14ac:dyDescent="0.25">
      <c r="A6" s="19" t="s">
        <v>150</v>
      </c>
      <c r="B6" s="135">
        <v>0.06</v>
      </c>
    </row>
    <row r="7" spans="1:8" x14ac:dyDescent="0.25">
      <c r="A7" s="19" t="s">
        <v>128</v>
      </c>
      <c r="B7" s="134">
        <v>0.26</v>
      </c>
    </row>
    <row r="8" spans="1:8" x14ac:dyDescent="0.25">
      <c r="A8" s="19" t="s">
        <v>126</v>
      </c>
      <c r="B8" s="133">
        <v>38.97</v>
      </c>
    </row>
    <row r="9" spans="1:8" x14ac:dyDescent="0.25">
      <c r="A9" s="19" t="s">
        <v>116</v>
      </c>
      <c r="B9" s="167">
        <v>3000000000</v>
      </c>
    </row>
    <row r="10" spans="1:8" x14ac:dyDescent="0.25">
      <c r="A10" s="19"/>
    </row>
    <row r="11" spans="1:8" x14ac:dyDescent="0.25">
      <c r="A11" s="19"/>
      <c r="C11" s="31" t="s">
        <v>149</v>
      </c>
      <c r="G11" s="31" t="s">
        <v>148</v>
      </c>
    </row>
    <row r="12" spans="1:8" x14ac:dyDescent="0.25">
      <c r="A12" s="9"/>
      <c r="B12" s="128" t="str">
        <f t="shared" ref="B12:D13" si="0">+B4</f>
        <v>Recession</v>
      </c>
      <c r="C12" s="128" t="str">
        <f t="shared" si="0"/>
        <v>Normal</v>
      </c>
      <c r="D12" s="128" t="str">
        <f t="shared" si="0"/>
        <v>Boom</v>
      </c>
      <c r="E12" s="10"/>
      <c r="F12" s="128" t="str">
        <f t="shared" ref="F12:H13" si="1">+B4</f>
        <v>Recession</v>
      </c>
      <c r="G12" s="128" t="str">
        <f t="shared" si="1"/>
        <v>Normal</v>
      </c>
      <c r="H12" s="128" t="str">
        <f t="shared" si="1"/>
        <v>Boom</v>
      </c>
    </row>
    <row r="13" spans="1:8" x14ac:dyDescent="0.25">
      <c r="A13" s="19" t="s">
        <v>147</v>
      </c>
      <c r="B13" s="126">
        <f t="shared" si="0"/>
        <v>700000</v>
      </c>
      <c r="C13" s="126">
        <f t="shared" si="0"/>
        <v>1500000</v>
      </c>
      <c r="D13" s="126">
        <f t="shared" si="0"/>
        <v>2000000</v>
      </c>
      <c r="F13" s="126">
        <f t="shared" si="1"/>
        <v>700000</v>
      </c>
      <c r="G13" s="126">
        <f t="shared" si="1"/>
        <v>1500000</v>
      </c>
      <c r="H13" s="126">
        <f t="shared" si="1"/>
        <v>2000000</v>
      </c>
    </row>
    <row r="14" spans="1:8" x14ac:dyDescent="0.25">
      <c r="A14" s="19" t="s">
        <v>129</v>
      </c>
      <c r="B14">
        <v>0</v>
      </c>
      <c r="C14">
        <v>0</v>
      </c>
      <c r="D14">
        <v>0</v>
      </c>
      <c r="F14">
        <f>+B3*B6</f>
        <v>60000</v>
      </c>
      <c r="G14">
        <f>+B3*B6</f>
        <v>60000</v>
      </c>
      <c r="H14">
        <f>+B3*B6</f>
        <v>60000</v>
      </c>
    </row>
    <row r="15" spans="1:8" x14ac:dyDescent="0.25">
      <c r="A15" s="19" t="s">
        <v>146</v>
      </c>
      <c r="B15" s="126">
        <f>+B13</f>
        <v>700000</v>
      </c>
      <c r="C15" s="126">
        <f>+C13</f>
        <v>1500000</v>
      </c>
      <c r="D15" s="126">
        <f>+D13</f>
        <v>2000000</v>
      </c>
      <c r="F15" s="126">
        <f>+F13-F14</f>
        <v>640000</v>
      </c>
      <c r="G15" s="126">
        <f>+G13-G14</f>
        <v>1440000</v>
      </c>
      <c r="H15" s="126">
        <f>+H13-H14</f>
        <v>1940000</v>
      </c>
    </row>
    <row r="16" spans="1:8" x14ac:dyDescent="0.25">
      <c r="A16" s="19" t="s">
        <v>145</v>
      </c>
      <c r="B16" s="126">
        <f>B15*$B$7</f>
        <v>182000</v>
      </c>
      <c r="C16" s="126">
        <f>C15*$B$7</f>
        <v>390000</v>
      </c>
      <c r="D16" s="126">
        <f>D15*$B$7</f>
        <v>520000</v>
      </c>
      <c r="F16" s="126">
        <f>F15*$B$7</f>
        <v>166400</v>
      </c>
      <c r="G16" s="126">
        <f>G15*$B$7</f>
        <v>374400</v>
      </c>
      <c r="H16" s="126">
        <f>H15*$B$7</f>
        <v>504400</v>
      </c>
    </row>
    <row r="17" spans="1:8" x14ac:dyDescent="0.25">
      <c r="A17" s="19" t="s">
        <v>144</v>
      </c>
      <c r="B17" s="126">
        <f>+B15-B16</f>
        <v>518000</v>
      </c>
      <c r="C17" s="126">
        <f>+C15-C16</f>
        <v>1110000</v>
      </c>
      <c r="D17" s="126">
        <f>+D15-D16</f>
        <v>1480000</v>
      </c>
      <c r="E17" s="126"/>
      <c r="F17" s="126">
        <f>+F15-F16</f>
        <v>473600</v>
      </c>
      <c r="G17" s="126">
        <f>+G15-G16</f>
        <v>1065600</v>
      </c>
      <c r="H17" s="126">
        <f>+H15-H16</f>
        <v>1435600</v>
      </c>
    </row>
    <row r="18" spans="1:8" x14ac:dyDescent="0.25">
      <c r="A18" s="19" t="s">
        <v>116</v>
      </c>
      <c r="B18" s="132">
        <f>+$B$9+$B$3/$B$8</f>
        <v>3000025660.7646909</v>
      </c>
      <c r="C18" s="132">
        <f>+$B$9+$B$3/$B$8</f>
        <v>3000025660.7646909</v>
      </c>
      <c r="D18" s="132">
        <f>+$B$9+$B$3/$B$8</f>
        <v>3000025660.7646909</v>
      </c>
      <c r="F18" s="132">
        <f>+B9</f>
        <v>3000000000</v>
      </c>
      <c r="G18" s="132">
        <f>+B9</f>
        <v>3000000000</v>
      </c>
      <c r="H18" s="132">
        <f>+B9</f>
        <v>3000000000</v>
      </c>
    </row>
    <row r="19" spans="1:8" x14ac:dyDescent="0.25">
      <c r="A19" s="19" t="s">
        <v>143</v>
      </c>
      <c r="B19" s="130">
        <f>+B17/B18</f>
        <v>1.7266518975973176E-4</v>
      </c>
      <c r="C19" s="130">
        <f>+C17/C18</f>
        <v>3.6999683519942518E-4</v>
      </c>
      <c r="D19" s="130">
        <f>+D17/D18</f>
        <v>4.9332911359923357E-4</v>
      </c>
      <c r="E19" s="131"/>
      <c r="F19" s="130">
        <f>+F17/F18</f>
        <v>1.5786666666666666E-4</v>
      </c>
      <c r="G19" s="130">
        <f>+G17/G18</f>
        <v>3.5520000000000001E-4</v>
      </c>
      <c r="H19" s="130">
        <f>+H17/H18</f>
        <v>4.7853333333333333E-4</v>
      </c>
    </row>
    <row r="21" spans="1:8" x14ac:dyDescent="0.25">
      <c r="A21" s="19" t="s">
        <v>113</v>
      </c>
      <c r="B21" s="129">
        <v>0.55000000000000004</v>
      </c>
      <c r="F21" s="129">
        <v>0.45</v>
      </c>
    </row>
    <row r="22" spans="1:8" x14ac:dyDescent="0.25">
      <c r="A22" s="19" t="s">
        <v>114</v>
      </c>
      <c r="B22" s="29">
        <f>1-B21</f>
        <v>0.44999999999999996</v>
      </c>
      <c r="F22" s="29">
        <f>1-F21</f>
        <v>0.55000000000000004</v>
      </c>
    </row>
    <row r="23" spans="1:8" x14ac:dyDescent="0.25">
      <c r="A23" s="10"/>
      <c r="B23" s="128" t="str">
        <f>+B4</f>
        <v>Recession</v>
      </c>
      <c r="C23" s="128" t="str">
        <f>+C4</f>
        <v>Normal</v>
      </c>
      <c r="D23" s="128" t="str">
        <f>+D4</f>
        <v>Boom</v>
      </c>
      <c r="E23" s="10"/>
      <c r="F23" s="128" t="str">
        <f>+B23</f>
        <v>Recession</v>
      </c>
      <c r="G23" s="128" t="str">
        <f>+C23</f>
        <v>Normal</v>
      </c>
      <c r="H23" s="128" t="str">
        <f>+D23</f>
        <v>Boom</v>
      </c>
    </row>
    <row r="25" spans="1:8" x14ac:dyDescent="0.25">
      <c r="A25" t="s">
        <v>147</v>
      </c>
      <c r="B25" s="126">
        <f>+B5</f>
        <v>700000</v>
      </c>
      <c r="C25" s="126">
        <f>+C5</f>
        <v>1500000</v>
      </c>
      <c r="D25" s="126">
        <f>+D5</f>
        <v>2000000</v>
      </c>
      <c r="F25" s="126">
        <f>+B5</f>
        <v>700000</v>
      </c>
      <c r="G25" s="126">
        <f>+C5</f>
        <v>1500000</v>
      </c>
      <c r="H25" s="126">
        <f>+D5</f>
        <v>2000000</v>
      </c>
    </row>
    <row r="26" spans="1:8" x14ac:dyDescent="0.25">
      <c r="A26" t="s">
        <v>129</v>
      </c>
      <c r="B26" s="127">
        <f>+$B$3*$B$22*$B$6</f>
        <v>26999.999999999996</v>
      </c>
      <c r="C26" s="127">
        <f>+$B$3*$B$22*$B$6</f>
        <v>26999.999999999996</v>
      </c>
      <c r="D26" s="127">
        <f>+$B$3*$B$22*$B$6</f>
        <v>26999.999999999996</v>
      </c>
      <c r="F26" s="127">
        <f>+$B$3*$B$6*$F$22</f>
        <v>33000</v>
      </c>
      <c r="G26" s="127">
        <f>+$B$3*$B$6*$F$22</f>
        <v>33000</v>
      </c>
      <c r="H26" s="127">
        <f>+$B$3*$B$6*$F$22</f>
        <v>33000</v>
      </c>
    </row>
    <row r="27" spans="1:8" x14ac:dyDescent="0.25">
      <c r="A27" t="s">
        <v>146</v>
      </c>
      <c r="B27" s="127">
        <f>+B25-B26</f>
        <v>673000</v>
      </c>
      <c r="C27" s="127">
        <f>+C25-C26</f>
        <v>1473000</v>
      </c>
      <c r="D27" s="127">
        <f>+D25-D26</f>
        <v>1973000</v>
      </c>
      <c r="F27" s="127">
        <f>+F25-F26</f>
        <v>667000</v>
      </c>
      <c r="G27" s="127">
        <f>+G25-G26</f>
        <v>1467000</v>
      </c>
      <c r="H27" s="127">
        <f>+H25-H26</f>
        <v>1967000</v>
      </c>
    </row>
    <row r="28" spans="1:8" x14ac:dyDescent="0.25">
      <c r="A28" t="s">
        <v>145</v>
      </c>
      <c r="B28" s="126">
        <f>+B27*$B$7</f>
        <v>174980</v>
      </c>
      <c r="C28" s="126">
        <f>+C27*$B$7</f>
        <v>382980</v>
      </c>
      <c r="D28" s="126">
        <f>+D27*$B$7</f>
        <v>512980</v>
      </c>
      <c r="F28" s="126">
        <f>+F27*$B$7</f>
        <v>173420</v>
      </c>
      <c r="G28" s="126">
        <f>+G27*$B$7</f>
        <v>381420</v>
      </c>
      <c r="H28" s="126">
        <f>+H27*$B$7</f>
        <v>511420</v>
      </c>
    </row>
    <row r="29" spans="1:8" x14ac:dyDescent="0.25">
      <c r="A29" t="s">
        <v>144</v>
      </c>
      <c r="B29" s="126">
        <f>+B27-B28</f>
        <v>498020</v>
      </c>
      <c r="C29" s="126">
        <f>+C27-C28</f>
        <v>1090020</v>
      </c>
      <c r="D29" s="126">
        <f>+D27-D28</f>
        <v>1460020</v>
      </c>
      <c r="F29" s="126">
        <f>+F27-F28</f>
        <v>493580</v>
      </c>
      <c r="G29" s="126">
        <f>+G27-G28</f>
        <v>1085580</v>
      </c>
      <c r="H29" s="126">
        <f>+H27-H28</f>
        <v>1455580</v>
      </c>
    </row>
    <row r="30" spans="1:8" x14ac:dyDescent="0.25">
      <c r="A30" t="s">
        <v>116</v>
      </c>
      <c r="B30" s="125">
        <f>+$B$9+$B$3/$B$8*$B$21</f>
        <v>3000014113.4205799</v>
      </c>
      <c r="C30" s="125">
        <f>+$B$9+$B$3/$B$8*$B$21</f>
        <v>3000014113.4205799</v>
      </c>
      <c r="D30" s="125">
        <f>+$B$9+$B$3/$B$8*$B$21</f>
        <v>3000014113.4205799</v>
      </c>
      <c r="F30" s="125">
        <f>+$B$9+$B$3/$B$8*$F$21</f>
        <v>3000011547.344111</v>
      </c>
      <c r="G30" s="125">
        <f>+$B$9+$B$3/$B$8*$F$21</f>
        <v>3000011547.344111</v>
      </c>
      <c r="H30" s="125">
        <f>+$B$9+$B$3/$B$8*$F$21</f>
        <v>3000011547.344111</v>
      </c>
    </row>
    <row r="31" spans="1:8" x14ac:dyDescent="0.25">
      <c r="A31" t="s">
        <v>143</v>
      </c>
      <c r="B31" s="124">
        <f>+B29/B30</f>
        <v>1.6600588569637214E-4</v>
      </c>
      <c r="C31" s="124">
        <f>+C29/C30</f>
        <v>3.6333829068463028E-4</v>
      </c>
      <c r="D31" s="124">
        <f>+D29/D30</f>
        <v>4.8667104380229159E-4</v>
      </c>
      <c r="F31" s="123">
        <f>+F29/F30</f>
        <v>1.6452603338709242E-4</v>
      </c>
      <c r="G31" s="123">
        <f>+G29/G30</f>
        <v>3.6185860716471451E-4</v>
      </c>
      <c r="H31" s="123">
        <f>+H29/H30</f>
        <v>4.8519146577572831E-4</v>
      </c>
    </row>
    <row r="32" spans="1:8" x14ac:dyDescent="0.25">
      <c r="A32" s="10"/>
      <c r="B32" s="10"/>
      <c r="C32" s="10"/>
      <c r="D32" s="10"/>
      <c r="E32" s="10"/>
      <c r="F32" s="10"/>
      <c r="G32" s="10"/>
      <c r="H32" s="10"/>
    </row>
    <row r="34" spans="1:4" ht="18.75" x14ac:dyDescent="0.3">
      <c r="A34" s="20" t="s">
        <v>142</v>
      </c>
    </row>
    <row r="35" spans="1:4" x14ac:dyDescent="0.25">
      <c r="A35" s="96"/>
      <c r="B35" s="122" t="s">
        <v>141</v>
      </c>
      <c r="C35" s="122" t="s">
        <v>140</v>
      </c>
      <c r="D35" s="121" t="s">
        <v>139</v>
      </c>
    </row>
    <row r="36" spans="1:4" x14ac:dyDescent="0.25">
      <c r="A36" s="47" t="s">
        <v>298</v>
      </c>
      <c r="B36" s="119">
        <f>+B19</f>
        <v>1.7266518975973176E-4</v>
      </c>
      <c r="C36" s="119">
        <f>+C19</f>
        <v>3.6999683519942518E-4</v>
      </c>
      <c r="D36" s="118">
        <f>+D19</f>
        <v>4.9332911359923357E-4</v>
      </c>
    </row>
    <row r="37" spans="1:4" x14ac:dyDescent="0.25">
      <c r="A37" s="47" t="s">
        <v>114</v>
      </c>
      <c r="B37" s="119">
        <f>+F19</f>
        <v>1.5786666666666666E-4</v>
      </c>
      <c r="C37" s="119">
        <f>+G19</f>
        <v>3.5520000000000001E-4</v>
      </c>
      <c r="D37" s="118">
        <f>+H19</f>
        <v>4.7853333333333333E-4</v>
      </c>
    </row>
    <row r="38" spans="1:4" x14ac:dyDescent="0.25">
      <c r="A38" s="120">
        <f>+B21</f>
        <v>0.55000000000000004</v>
      </c>
      <c r="B38" s="119">
        <f>+B31</f>
        <v>1.6600588569637214E-4</v>
      </c>
      <c r="C38" s="119">
        <f>+C31</f>
        <v>3.6333829068463028E-4</v>
      </c>
      <c r="D38" s="118">
        <f>+D31</f>
        <v>4.8667104380229159E-4</v>
      </c>
    </row>
    <row r="39" spans="1:4" x14ac:dyDescent="0.25">
      <c r="A39" s="117">
        <f>+F21</f>
        <v>0.45</v>
      </c>
      <c r="B39" s="116">
        <f>+F31</f>
        <v>1.6452603338709242E-4</v>
      </c>
      <c r="C39" s="116">
        <f>+G31</f>
        <v>3.6185860716471451E-4</v>
      </c>
      <c r="D39" s="115">
        <f>+H31</f>
        <v>4.8519146577572831E-4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1" sqref="D11"/>
    </sheetView>
  </sheetViews>
  <sheetFormatPr defaultRowHeight="15" x14ac:dyDescent="0.25"/>
  <cols>
    <col min="1" max="1" width="37.28515625" style="137" customWidth="1"/>
    <col min="2" max="2" width="12.28515625" style="137" customWidth="1"/>
    <col min="3" max="3" width="9" style="137" customWidth="1"/>
    <col min="4" max="4" width="12" style="137" bestFit="1" customWidth="1"/>
    <col min="5" max="5" width="12.5703125" style="137" bestFit="1" customWidth="1"/>
    <col min="6" max="6" width="9.7109375" style="137" customWidth="1"/>
    <col min="7" max="7" width="12.140625" style="137" customWidth="1"/>
    <col min="8" max="8" width="9.42578125" style="137" customWidth="1"/>
    <col min="9" max="16384" width="9.140625" style="137"/>
  </cols>
  <sheetData>
    <row r="2" spans="1:15" x14ac:dyDescent="0.25">
      <c r="A2" s="143" t="s">
        <v>177</v>
      </c>
      <c r="B2" s="143"/>
    </row>
    <row r="3" spans="1:15" x14ac:dyDescent="0.25">
      <c r="A3" s="143" t="s">
        <v>176</v>
      </c>
      <c r="B3" s="143"/>
    </row>
    <row r="4" spans="1:15" x14ac:dyDescent="0.25">
      <c r="A4" s="143" t="s">
        <v>175</v>
      </c>
      <c r="B4" s="143"/>
      <c r="I4" s="146"/>
    </row>
    <row r="5" spans="1:15" ht="18.75" x14ac:dyDescent="0.3">
      <c r="A5" s="143" t="s">
        <v>351</v>
      </c>
      <c r="B5" s="143"/>
      <c r="D5" s="150" t="s">
        <v>174</v>
      </c>
      <c r="E5" s="151" t="s">
        <v>173</v>
      </c>
    </row>
    <row r="6" spans="1:15" ht="18.75" x14ac:dyDescent="0.3">
      <c r="D6" s="150" t="s">
        <v>172</v>
      </c>
      <c r="E6" s="150" t="s">
        <v>171</v>
      </c>
    </row>
    <row r="7" spans="1:15" x14ac:dyDescent="0.25">
      <c r="A7" s="149"/>
      <c r="B7" s="149">
        <v>2016</v>
      </c>
      <c r="C7" s="148">
        <f>D7+1</f>
        <v>2015</v>
      </c>
      <c r="D7" s="148">
        <f>E7+1</f>
        <v>2014</v>
      </c>
      <c r="E7" s="148">
        <f>F7+1</f>
        <v>2013</v>
      </c>
      <c r="F7" s="148">
        <f>G7+1</f>
        <v>2012</v>
      </c>
      <c r="G7" s="148">
        <f>H7+1</f>
        <v>2011</v>
      </c>
      <c r="H7" s="147">
        <v>2010</v>
      </c>
      <c r="I7" s="147">
        <f>H7-1</f>
        <v>2009</v>
      </c>
      <c r="J7" s="147">
        <f>I7-1</f>
        <v>2008</v>
      </c>
      <c r="K7" s="147">
        <f>J7-1</f>
        <v>2007</v>
      </c>
      <c r="L7" s="147">
        <f>K7-1</f>
        <v>2006</v>
      </c>
    </row>
    <row r="8" spans="1:15" x14ac:dyDescent="0.25">
      <c r="C8" s="142"/>
      <c r="D8" s="142"/>
      <c r="E8" s="142"/>
      <c r="F8" s="142"/>
      <c r="G8" s="142"/>
      <c r="H8" s="141"/>
      <c r="I8" s="141"/>
      <c r="J8" s="141"/>
      <c r="K8" s="141"/>
      <c r="L8" s="141"/>
    </row>
    <row r="9" spans="1:15" x14ac:dyDescent="0.25">
      <c r="A9" s="143" t="s">
        <v>170</v>
      </c>
      <c r="B9" s="143"/>
      <c r="C9" s="144"/>
      <c r="D9" s="144"/>
      <c r="E9" s="144"/>
      <c r="F9" s="242"/>
      <c r="G9" s="242"/>
      <c r="H9" s="243"/>
      <c r="I9" s="145"/>
      <c r="J9" s="145"/>
      <c r="K9" s="145"/>
      <c r="L9" s="145"/>
    </row>
    <row r="10" spans="1:15" x14ac:dyDescent="0.25">
      <c r="A10" s="143" t="s">
        <v>169</v>
      </c>
      <c r="B10" s="143"/>
      <c r="C10" s="144"/>
      <c r="D10" s="144"/>
      <c r="E10" s="144"/>
      <c r="F10" s="242"/>
      <c r="G10" s="242"/>
      <c r="H10" s="243"/>
      <c r="I10" s="145"/>
      <c r="J10" s="145"/>
      <c r="K10" s="145"/>
      <c r="L10" s="145"/>
    </row>
    <row r="11" spans="1:15" x14ac:dyDescent="0.25">
      <c r="A11" s="143" t="s">
        <v>168</v>
      </c>
      <c r="B11" s="143"/>
      <c r="C11" s="239"/>
      <c r="D11" s="239"/>
      <c r="E11" s="239"/>
      <c r="F11" s="244"/>
      <c r="G11" s="244"/>
      <c r="H11" s="245"/>
      <c r="I11" s="240"/>
      <c r="J11" s="240"/>
      <c r="K11" s="240"/>
      <c r="L11" s="240"/>
    </row>
    <row r="12" spans="1:15" x14ac:dyDescent="0.25">
      <c r="A12" s="143" t="s">
        <v>167</v>
      </c>
      <c r="B12" s="143"/>
      <c r="C12" s="239"/>
      <c r="D12" s="239"/>
      <c r="E12" s="239"/>
      <c r="F12" s="239"/>
      <c r="G12" s="239"/>
      <c r="H12" s="240"/>
      <c r="I12" s="240"/>
      <c r="J12" s="240"/>
      <c r="K12" s="240"/>
      <c r="L12" s="240"/>
    </row>
    <row r="13" spans="1:15" x14ac:dyDescent="0.25">
      <c r="A13" s="143"/>
      <c r="B13" s="143"/>
      <c r="C13" s="235"/>
      <c r="D13" s="235"/>
      <c r="E13" s="235"/>
      <c r="F13" s="235"/>
      <c r="G13" s="235"/>
      <c r="H13" s="236"/>
      <c r="I13" s="236"/>
      <c r="J13" s="236"/>
      <c r="K13" s="236"/>
      <c r="L13" s="236"/>
    </row>
    <row r="14" spans="1:15" x14ac:dyDescent="0.25">
      <c r="A14" s="143" t="s">
        <v>166</v>
      </c>
      <c r="B14" s="143"/>
      <c r="C14" s="239"/>
      <c r="D14" s="239"/>
      <c r="E14" s="239"/>
      <c r="F14" s="244"/>
      <c r="G14" s="244"/>
      <c r="H14" s="245"/>
      <c r="I14" s="245"/>
      <c r="J14" s="245"/>
      <c r="K14" s="245"/>
      <c r="L14" s="245"/>
    </row>
    <row r="15" spans="1:15" x14ac:dyDescent="0.25">
      <c r="A15" s="143" t="s">
        <v>165</v>
      </c>
      <c r="B15" s="143"/>
      <c r="C15" s="239"/>
      <c r="D15" s="239"/>
      <c r="E15" s="239"/>
      <c r="F15" s="244"/>
      <c r="G15" s="244"/>
      <c r="H15" s="245"/>
      <c r="I15" s="245"/>
      <c r="J15" s="245"/>
      <c r="K15" s="245"/>
      <c r="L15" s="245"/>
      <c r="O15" s="146"/>
    </row>
    <row r="16" spans="1:15" x14ac:dyDescent="0.25">
      <c r="A16" s="143"/>
      <c r="B16" s="143"/>
      <c r="C16" s="235"/>
      <c r="D16" s="235"/>
      <c r="E16" s="235"/>
      <c r="F16" s="235"/>
      <c r="G16" s="235"/>
      <c r="H16" s="237"/>
      <c r="I16" s="237"/>
      <c r="J16" s="237"/>
      <c r="K16" s="237"/>
      <c r="L16" s="237"/>
    </row>
    <row r="17" spans="1:15" x14ac:dyDescent="0.25">
      <c r="A17" s="143" t="s">
        <v>164</v>
      </c>
      <c r="B17" s="143"/>
      <c r="C17" s="239"/>
      <c r="D17" s="239"/>
      <c r="E17" s="239"/>
      <c r="F17" s="239"/>
      <c r="G17" s="239"/>
      <c r="H17" s="240"/>
      <c r="I17" s="240"/>
      <c r="J17" s="240"/>
      <c r="K17" s="240"/>
      <c r="L17" s="240"/>
      <c r="N17" s="146"/>
    </row>
    <row r="18" spans="1:15" x14ac:dyDescent="0.25">
      <c r="A18" s="143" t="s">
        <v>163</v>
      </c>
      <c r="B18" s="143"/>
      <c r="C18" s="239"/>
      <c r="D18" s="239"/>
      <c r="E18" s="239"/>
      <c r="F18" s="239"/>
      <c r="G18" s="239"/>
      <c r="H18" s="240"/>
      <c r="I18" s="240"/>
      <c r="J18" s="240"/>
      <c r="K18" s="240"/>
      <c r="L18" s="240"/>
    </row>
    <row r="19" spans="1:15" x14ac:dyDescent="0.25">
      <c r="A19" s="143"/>
      <c r="B19" s="143"/>
      <c r="C19" s="238"/>
      <c r="D19" s="238"/>
      <c r="E19" s="238"/>
      <c r="F19" s="238"/>
      <c r="G19" s="238"/>
      <c r="H19" s="237"/>
      <c r="I19" s="237"/>
      <c r="J19" s="237"/>
      <c r="K19" s="237"/>
      <c r="L19" s="237"/>
    </row>
    <row r="20" spans="1:15" x14ac:dyDescent="0.25">
      <c r="A20" s="143" t="s">
        <v>162</v>
      </c>
      <c r="B20" s="143"/>
      <c r="C20" s="238"/>
      <c r="D20" s="238"/>
      <c r="E20" s="238"/>
      <c r="F20" s="238"/>
      <c r="G20" s="238"/>
      <c r="H20" s="237"/>
      <c r="I20" s="237"/>
      <c r="J20" s="237"/>
      <c r="K20" s="237"/>
      <c r="L20" s="237"/>
    </row>
    <row r="21" spans="1:15" x14ac:dyDescent="0.25">
      <c r="A21" s="143" t="s">
        <v>161</v>
      </c>
      <c r="B21" s="143"/>
      <c r="C21" s="238"/>
      <c r="D21" s="238"/>
      <c r="E21" s="238"/>
      <c r="F21" s="238"/>
      <c r="G21" s="238"/>
      <c r="H21" s="237"/>
      <c r="I21" s="237"/>
      <c r="J21" s="237"/>
      <c r="K21" s="237"/>
      <c r="L21" s="237"/>
    </row>
    <row r="22" spans="1:15" x14ac:dyDescent="0.25">
      <c r="A22" s="143"/>
      <c r="B22" s="143"/>
      <c r="C22" s="238"/>
      <c r="D22" s="238"/>
      <c r="E22" s="238"/>
      <c r="F22" s="238"/>
      <c r="G22" s="238"/>
      <c r="H22" s="237"/>
      <c r="I22" s="237"/>
      <c r="J22" s="237"/>
      <c r="K22" s="237"/>
      <c r="L22" s="237"/>
    </row>
    <row r="23" spans="1:15" x14ac:dyDescent="0.25">
      <c r="A23" s="143" t="s">
        <v>160</v>
      </c>
      <c r="B23" s="143"/>
      <c r="C23" s="239"/>
      <c r="D23" s="239"/>
      <c r="E23" s="239"/>
      <c r="F23" s="239"/>
      <c r="G23" s="244"/>
      <c r="H23" s="245"/>
      <c r="I23" s="245"/>
      <c r="J23" s="245"/>
      <c r="K23" s="245"/>
      <c r="L23" s="245"/>
    </row>
    <row r="24" spans="1:15" x14ac:dyDescent="0.25">
      <c r="A24" s="143" t="s">
        <v>159</v>
      </c>
      <c r="B24" s="143"/>
      <c r="C24" s="239"/>
      <c r="D24" s="239"/>
      <c r="E24" s="239"/>
      <c r="F24" s="239"/>
      <c r="G24" s="244"/>
      <c r="H24" s="245"/>
      <c r="I24" s="245"/>
      <c r="J24" s="245"/>
      <c r="K24" s="245"/>
      <c r="L24" s="245"/>
      <c r="N24" s="249"/>
    </row>
    <row r="25" spans="1:15" x14ac:dyDescent="0.25">
      <c r="A25" s="143" t="s">
        <v>158</v>
      </c>
      <c r="B25" s="143"/>
      <c r="C25" s="239"/>
      <c r="D25" s="239"/>
      <c r="E25" s="239"/>
      <c r="F25" s="239"/>
      <c r="G25" s="244"/>
      <c r="H25" s="245"/>
      <c r="I25" s="245"/>
      <c r="J25" s="245"/>
      <c r="K25" s="245"/>
      <c r="L25" s="245"/>
      <c r="N25" s="249"/>
    </row>
    <row r="26" spans="1:15" x14ac:dyDescent="0.25">
      <c r="A26" s="143"/>
      <c r="B26" s="143"/>
      <c r="C26" s="246"/>
      <c r="D26" s="246"/>
      <c r="E26" s="246"/>
      <c r="F26" s="246"/>
      <c r="G26" s="244"/>
      <c r="H26" s="245"/>
      <c r="I26" s="245"/>
      <c r="J26" s="245"/>
      <c r="K26" s="245"/>
      <c r="L26" s="245"/>
    </row>
    <row r="27" spans="1:15" x14ac:dyDescent="0.25">
      <c r="A27" s="143" t="s">
        <v>157</v>
      </c>
      <c r="B27" s="143"/>
      <c r="C27" s="239"/>
      <c r="D27" s="239"/>
      <c r="E27" s="239"/>
      <c r="F27" s="239"/>
      <c r="G27" s="244"/>
      <c r="H27" s="245"/>
      <c r="I27" s="245"/>
      <c r="J27" s="245"/>
      <c r="K27" s="245"/>
      <c r="L27" s="245"/>
      <c r="O27" s="249"/>
    </row>
    <row r="28" spans="1:15" x14ac:dyDescent="0.25">
      <c r="A28" s="143" t="s">
        <v>156</v>
      </c>
      <c r="B28" s="143"/>
      <c r="C28" s="246"/>
      <c r="D28" s="246"/>
      <c r="E28" s="246"/>
      <c r="F28" s="246"/>
      <c r="G28" s="244"/>
      <c r="H28" s="245"/>
      <c r="I28" s="245"/>
      <c r="J28" s="245"/>
      <c r="K28" s="245"/>
      <c r="L28" s="245"/>
    </row>
    <row r="29" spans="1:15" x14ac:dyDescent="0.25">
      <c r="A29" s="143" t="s">
        <v>155</v>
      </c>
      <c r="B29" s="143"/>
      <c r="C29" s="239"/>
      <c r="D29" s="239"/>
      <c r="E29" s="239"/>
      <c r="F29" s="239"/>
      <c r="G29" s="244"/>
      <c r="H29" s="245"/>
      <c r="I29" s="245"/>
      <c r="J29" s="245"/>
      <c r="K29" s="245"/>
      <c r="L29" s="245"/>
      <c r="M29" s="249"/>
    </row>
    <row r="30" spans="1:15" x14ac:dyDescent="0.25">
      <c r="A30" s="143" t="s">
        <v>154</v>
      </c>
      <c r="B30" s="143"/>
      <c r="C30" s="239"/>
      <c r="D30" s="239"/>
      <c r="E30" s="239"/>
      <c r="F30" s="239"/>
      <c r="G30" s="244"/>
      <c r="H30" s="245"/>
      <c r="I30" s="245"/>
      <c r="J30" s="245"/>
      <c r="K30" s="245"/>
      <c r="L30" s="245"/>
    </row>
    <row r="31" spans="1:15" x14ac:dyDescent="0.25">
      <c r="A31" s="143" t="s">
        <v>153</v>
      </c>
      <c r="B31" s="143"/>
      <c r="C31" s="239"/>
      <c r="D31" s="239"/>
      <c r="E31" s="239"/>
      <c r="F31" s="239"/>
      <c r="G31" s="239"/>
      <c r="H31" s="240"/>
      <c r="I31" s="240"/>
      <c r="J31" s="240"/>
      <c r="K31" s="240"/>
      <c r="L31" s="240"/>
    </row>
    <row r="32" spans="1:15" x14ac:dyDescent="0.25">
      <c r="A32" s="143"/>
      <c r="B32" s="143"/>
      <c r="C32" s="142"/>
      <c r="D32" s="142"/>
      <c r="E32" s="142"/>
      <c r="F32" s="142"/>
      <c r="G32" s="142"/>
      <c r="H32" s="141"/>
      <c r="I32" s="141"/>
      <c r="J32" s="141"/>
      <c r="K32" s="141"/>
      <c r="L32" s="141"/>
    </row>
    <row r="33" spans="1:12" x14ac:dyDescent="0.25">
      <c r="A33" s="143" t="s">
        <v>152</v>
      </c>
      <c r="B33" s="143"/>
      <c r="C33" s="142"/>
      <c r="D33" s="142"/>
      <c r="E33" s="142"/>
      <c r="F33" s="142"/>
      <c r="G33" s="142"/>
      <c r="H33" s="141"/>
      <c r="I33" s="141"/>
      <c r="J33" s="141"/>
      <c r="K33" s="141"/>
      <c r="L33" s="141"/>
    </row>
    <row r="34" spans="1:12" x14ac:dyDescent="0.25">
      <c r="A34" s="140"/>
      <c r="B34" s="140"/>
      <c r="C34" s="139"/>
      <c r="D34" s="139"/>
      <c r="E34" s="139"/>
      <c r="F34" s="139"/>
      <c r="G34" s="139"/>
      <c r="H34" s="138"/>
      <c r="I34" s="138"/>
      <c r="J34" s="138"/>
      <c r="K34" s="138"/>
      <c r="L34" s="138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5" sqref="E15:F15"/>
    </sheetView>
  </sheetViews>
  <sheetFormatPr defaultRowHeight="15" x14ac:dyDescent="0.25"/>
  <cols>
    <col min="1" max="1" width="32.28515625" style="137" bestFit="1" customWidth="1"/>
    <col min="2" max="2" width="13.85546875" style="137" bestFit="1" customWidth="1"/>
    <col min="3" max="5" width="14.5703125" style="137" bestFit="1" customWidth="1"/>
    <col min="6" max="6" width="11.28515625" style="137" bestFit="1" customWidth="1"/>
    <col min="7" max="16384" width="9.140625" style="137"/>
  </cols>
  <sheetData>
    <row r="1" spans="1:6" x14ac:dyDescent="0.25">
      <c r="C1" s="282" t="s">
        <v>189</v>
      </c>
      <c r="D1" s="282"/>
    </row>
    <row r="2" spans="1:6" x14ac:dyDescent="0.25">
      <c r="C2" s="137" t="s">
        <v>188</v>
      </c>
    </row>
    <row r="3" spans="1:6" x14ac:dyDescent="0.25">
      <c r="A3" s="137" t="s">
        <v>291</v>
      </c>
      <c r="B3" s="283" t="s">
        <v>187</v>
      </c>
      <c r="C3" s="283"/>
      <c r="D3" s="283"/>
      <c r="E3" s="283"/>
    </row>
    <row r="4" spans="1:6" x14ac:dyDescent="0.25">
      <c r="B4" s="155">
        <v>41274</v>
      </c>
      <c r="C4" s="155">
        <v>41639</v>
      </c>
      <c r="D4" s="155">
        <v>42004</v>
      </c>
      <c r="E4" s="155">
        <v>42369</v>
      </c>
      <c r="F4" s="155">
        <v>42370</v>
      </c>
    </row>
    <row r="5" spans="1:6" x14ac:dyDescent="0.25">
      <c r="A5" s="137" t="s">
        <v>186</v>
      </c>
      <c r="B5" s="248"/>
      <c r="C5" s="248"/>
      <c r="D5" s="248"/>
      <c r="E5" s="248"/>
    </row>
    <row r="6" spans="1:6" x14ac:dyDescent="0.25">
      <c r="A6" s="137" t="s">
        <v>169</v>
      </c>
      <c r="B6" s="168"/>
      <c r="C6" s="168"/>
      <c r="D6" s="168"/>
      <c r="E6" s="168"/>
    </row>
    <row r="7" spans="1:6" x14ac:dyDescent="0.25">
      <c r="A7" s="154" t="s">
        <v>185</v>
      </c>
      <c r="B7" s="248"/>
      <c r="C7" s="248"/>
      <c r="D7" s="248"/>
      <c r="E7" s="248"/>
    </row>
    <row r="8" spans="1:6" x14ac:dyDescent="0.25">
      <c r="A8" s="137" t="s">
        <v>184</v>
      </c>
      <c r="B8" s="153"/>
      <c r="C8" s="153"/>
      <c r="D8" s="153"/>
      <c r="E8" s="153"/>
    </row>
    <row r="9" spans="1:6" x14ac:dyDescent="0.25">
      <c r="A9" s="137" t="s">
        <v>183</v>
      </c>
      <c r="B9" s="169"/>
      <c r="C9" s="169"/>
      <c r="D9" s="169"/>
      <c r="E9" s="169"/>
    </row>
    <row r="10" spans="1:6" x14ac:dyDescent="0.25">
      <c r="A10" s="137" t="s">
        <v>182</v>
      </c>
      <c r="B10" s="248"/>
      <c r="C10" s="248"/>
      <c r="D10" s="248"/>
      <c r="E10" s="248"/>
    </row>
    <row r="11" spans="1:6" x14ac:dyDescent="0.25">
      <c r="A11" s="137" t="s">
        <v>181</v>
      </c>
      <c r="B11" s="169"/>
      <c r="C11" s="169"/>
      <c r="D11" s="169"/>
      <c r="E11" s="169"/>
    </row>
    <row r="12" spans="1:6" x14ac:dyDescent="0.25">
      <c r="A12" s="137" t="s">
        <v>290</v>
      </c>
      <c r="B12" s="169"/>
      <c r="C12" s="169"/>
      <c r="D12" s="169"/>
      <c r="E12" s="169"/>
    </row>
    <row r="13" spans="1:6" x14ac:dyDescent="0.25">
      <c r="A13" s="137" t="s">
        <v>180</v>
      </c>
      <c r="B13" s="169"/>
      <c r="C13" s="169"/>
      <c r="D13" s="169"/>
      <c r="E13" s="169"/>
    </row>
    <row r="14" spans="1:6" x14ac:dyDescent="0.25">
      <c r="A14" s="137" t="s">
        <v>179</v>
      </c>
      <c r="B14" s="168"/>
      <c r="C14" s="168"/>
      <c r="D14" s="168"/>
      <c r="E14" s="168"/>
    </row>
    <row r="15" spans="1:6" ht="15.75" thickBot="1" x14ac:dyDescent="0.3">
      <c r="A15" s="143" t="s">
        <v>178</v>
      </c>
      <c r="B15" s="170">
        <f>B13-B14</f>
        <v>0</v>
      </c>
      <c r="C15" s="170">
        <f>C13-C14</f>
        <v>0</v>
      </c>
      <c r="D15" s="170">
        <f>D13-D14</f>
        <v>0</v>
      </c>
      <c r="E15" s="170">
        <f>E13-E14</f>
        <v>0</v>
      </c>
      <c r="F15" s="170">
        <f>F13-F14</f>
        <v>0</v>
      </c>
    </row>
    <row r="16" spans="1:6" ht="15.75" thickTop="1" x14ac:dyDescent="0.25"/>
  </sheetData>
  <mergeCells count="2">
    <mergeCell ref="C1:D1"/>
    <mergeCell ref="B3:E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36.140625" customWidth="1"/>
    <col min="2" max="2" width="50.140625" customWidth="1"/>
    <col min="3" max="3" width="11.5703125" bestFit="1" customWidth="1"/>
  </cols>
  <sheetData>
    <row r="1" spans="1:5" ht="18.75" x14ac:dyDescent="0.3">
      <c r="A1" s="20" t="s">
        <v>265</v>
      </c>
    </row>
    <row r="2" spans="1:5" x14ac:dyDescent="0.25">
      <c r="C2" s="31" t="s">
        <v>264</v>
      </c>
      <c r="D2" s="31" t="s">
        <v>263</v>
      </c>
      <c r="E2" s="31" t="s">
        <v>262</v>
      </c>
    </row>
    <row r="3" spans="1:5" x14ac:dyDescent="0.25">
      <c r="A3" s="32" t="s">
        <v>261</v>
      </c>
      <c r="B3" s="156" t="s">
        <v>260</v>
      </c>
      <c r="C3" s="1" t="e">
        <f>'Template-IncSta-BalSheet'!E24/'Template-IncSta-BalSheet'!E33</f>
        <v>#DIV/0!</v>
      </c>
    </row>
    <row r="4" spans="1:5" x14ac:dyDescent="0.25">
      <c r="B4" t="s">
        <v>252</v>
      </c>
    </row>
    <row r="7" spans="1:5" x14ac:dyDescent="0.25">
      <c r="A7" t="s">
        <v>259</v>
      </c>
      <c r="B7" s="156" t="s">
        <v>258</v>
      </c>
      <c r="C7" s="1" t="e">
        <f>('Template-IncSta-BalSheet'!E24-'Template-IncSta-BalSheet'!E23)/'Template-IncSta-BalSheet'!E33</f>
        <v>#DIV/0!</v>
      </c>
    </row>
    <row r="8" spans="1:5" x14ac:dyDescent="0.25">
      <c r="B8" t="s">
        <v>252</v>
      </c>
    </row>
    <row r="11" spans="1:5" x14ac:dyDescent="0.25">
      <c r="A11" s="157" t="s">
        <v>257</v>
      </c>
      <c r="B11" s="156" t="s">
        <v>256</v>
      </c>
    </row>
    <row r="12" spans="1:5" x14ac:dyDescent="0.25">
      <c r="B12" t="s">
        <v>255</v>
      </c>
    </row>
    <row r="15" spans="1:5" x14ac:dyDescent="0.25">
      <c r="A15" s="32" t="s">
        <v>254</v>
      </c>
      <c r="B15" s="156" t="s">
        <v>253</v>
      </c>
    </row>
    <row r="16" spans="1:5" x14ac:dyDescent="0.25">
      <c r="B16" t="s">
        <v>252</v>
      </c>
    </row>
    <row r="18" spans="1:5" ht="18.75" x14ac:dyDescent="0.3">
      <c r="A18" s="20" t="s">
        <v>251</v>
      </c>
    </row>
    <row r="20" spans="1:5" x14ac:dyDescent="0.25">
      <c r="A20" t="s">
        <v>250</v>
      </c>
      <c r="B20" s="156" t="s">
        <v>244</v>
      </c>
    </row>
    <row r="21" spans="1:5" x14ac:dyDescent="0.25">
      <c r="B21" t="s">
        <v>233</v>
      </c>
    </row>
    <row r="24" spans="1:5" x14ac:dyDescent="0.25">
      <c r="A24" t="s">
        <v>249</v>
      </c>
      <c r="B24" s="156" t="s">
        <v>248</v>
      </c>
      <c r="C24" s="1" t="e">
        <f>('Template-IncSta-BalSheet'!E5-'Template-IncSta-BalSheet'!E6)/'Template-IncSta-BalSheet'!E5</f>
        <v>#DIV/0!</v>
      </c>
      <c r="D24" s="1">
        <v>0.36</v>
      </c>
      <c r="E24">
        <v>0.04</v>
      </c>
    </row>
    <row r="25" spans="1:5" x14ac:dyDescent="0.25">
      <c r="B25" t="s">
        <v>233</v>
      </c>
    </row>
    <row r="28" spans="1:5" x14ac:dyDescent="0.25">
      <c r="A28" t="s">
        <v>247</v>
      </c>
      <c r="B28" s="156" t="s">
        <v>244</v>
      </c>
    </row>
    <row r="29" spans="1:5" x14ac:dyDescent="0.25">
      <c r="B29" t="s">
        <v>246</v>
      </c>
    </row>
    <row r="32" spans="1:5" x14ac:dyDescent="0.25">
      <c r="A32" t="s">
        <v>245</v>
      </c>
      <c r="B32" s="156" t="s">
        <v>244</v>
      </c>
    </row>
    <row r="33" spans="1:3" x14ac:dyDescent="0.25">
      <c r="B33" t="s">
        <v>199</v>
      </c>
    </row>
    <row r="36" spans="1:3" x14ac:dyDescent="0.25">
      <c r="A36" t="s">
        <v>243</v>
      </c>
      <c r="B36" s="156" t="s">
        <v>242</v>
      </c>
      <c r="C36">
        <v>1.57</v>
      </c>
    </row>
    <row r="37" spans="1:3" x14ac:dyDescent="0.25">
      <c r="B37" t="s">
        <v>241</v>
      </c>
    </row>
    <row r="40" spans="1:3" ht="18.75" x14ac:dyDescent="0.3">
      <c r="A40" s="20" t="s">
        <v>240</v>
      </c>
    </row>
    <row r="42" spans="1:3" x14ac:dyDescent="0.25">
      <c r="A42" t="s">
        <v>239</v>
      </c>
      <c r="B42" s="156" t="s">
        <v>233</v>
      </c>
      <c r="C42">
        <v>11.57</v>
      </c>
    </row>
    <row r="43" spans="1:3" x14ac:dyDescent="0.25">
      <c r="B43" t="s">
        <v>238</v>
      </c>
    </row>
    <row r="46" spans="1:3" x14ac:dyDescent="0.25">
      <c r="A46" t="s">
        <v>237</v>
      </c>
      <c r="B46" s="156" t="s">
        <v>236</v>
      </c>
    </row>
    <row r="47" spans="1:3" x14ac:dyDescent="0.25">
      <c r="B47" t="s">
        <v>235</v>
      </c>
    </row>
    <row r="50" spans="1:2" x14ac:dyDescent="0.25">
      <c r="A50" t="s">
        <v>234</v>
      </c>
      <c r="B50" s="156" t="s">
        <v>233</v>
      </c>
    </row>
    <row r="51" spans="1:2" x14ac:dyDescent="0.25">
      <c r="B51" t="s">
        <v>232</v>
      </c>
    </row>
    <row r="54" spans="1:2" x14ac:dyDescent="0.25">
      <c r="A54" t="s">
        <v>231</v>
      </c>
      <c r="B54" s="156" t="s">
        <v>230</v>
      </c>
    </row>
    <row r="55" spans="1:2" x14ac:dyDescent="0.25">
      <c r="B55" t="s">
        <v>212</v>
      </c>
    </row>
    <row r="58" spans="1:2" x14ac:dyDescent="0.25">
      <c r="A58" t="s">
        <v>229</v>
      </c>
      <c r="B58" s="156" t="s">
        <v>228</v>
      </c>
    </row>
    <row r="59" spans="1:2" x14ac:dyDescent="0.25">
      <c r="B59" t="s">
        <v>227</v>
      </c>
    </row>
    <row r="62" spans="1:2" x14ac:dyDescent="0.25">
      <c r="A62" t="s">
        <v>226</v>
      </c>
      <c r="B62" s="156" t="s">
        <v>222</v>
      </c>
    </row>
    <row r="63" spans="1:2" x14ac:dyDescent="0.25">
      <c r="B63" t="s">
        <v>225</v>
      </c>
    </row>
    <row r="66" spans="1:3" x14ac:dyDescent="0.25">
      <c r="A66" t="s">
        <v>224</v>
      </c>
      <c r="B66" s="156" t="s">
        <v>223</v>
      </c>
    </row>
    <row r="67" spans="1:3" x14ac:dyDescent="0.25">
      <c r="B67" t="s">
        <v>222</v>
      </c>
    </row>
    <row r="70" spans="1:3" x14ac:dyDescent="0.25">
      <c r="A70" t="s">
        <v>221</v>
      </c>
      <c r="B70" s="156" t="s">
        <v>220</v>
      </c>
    </row>
    <row r="71" spans="1:3" x14ac:dyDescent="0.25">
      <c r="B71" t="s">
        <v>219</v>
      </c>
    </row>
    <row r="74" spans="1:3" x14ac:dyDescent="0.25">
      <c r="A74" t="s">
        <v>218</v>
      </c>
      <c r="B74" s="156" t="s">
        <v>217</v>
      </c>
    </row>
    <row r="75" spans="1:3" x14ac:dyDescent="0.25">
      <c r="B75" t="s">
        <v>216</v>
      </c>
    </row>
    <row r="78" spans="1:3" ht="18.75" x14ac:dyDescent="0.3">
      <c r="A78" s="20" t="s">
        <v>215</v>
      </c>
    </row>
    <row r="80" spans="1:3" x14ac:dyDescent="0.25">
      <c r="A80" t="s">
        <v>214</v>
      </c>
      <c r="B80" s="156" t="s">
        <v>213</v>
      </c>
      <c r="C80">
        <v>0.66</v>
      </c>
    </row>
    <row r="81" spans="1:3" x14ac:dyDescent="0.25">
      <c r="B81" t="s">
        <v>212</v>
      </c>
    </row>
    <row r="84" spans="1:3" x14ac:dyDescent="0.25">
      <c r="A84" t="s">
        <v>211</v>
      </c>
      <c r="B84" s="156" t="s">
        <v>210</v>
      </c>
      <c r="C84">
        <v>1.9</v>
      </c>
    </row>
    <row r="85" spans="1:3" x14ac:dyDescent="0.25">
      <c r="B85" t="s">
        <v>199</v>
      </c>
    </row>
    <row r="88" spans="1:3" x14ac:dyDescent="0.25">
      <c r="A88" s="157" t="s">
        <v>209</v>
      </c>
      <c r="B88" s="156" t="s">
        <v>208</v>
      </c>
    </row>
    <row r="89" spans="1:3" x14ac:dyDescent="0.25">
      <c r="B89" t="s">
        <v>199</v>
      </c>
    </row>
    <row r="92" spans="1:3" x14ac:dyDescent="0.25">
      <c r="A92" t="s">
        <v>207</v>
      </c>
      <c r="B92" s="156" t="s">
        <v>206</v>
      </c>
    </row>
    <row r="93" spans="1:3" x14ac:dyDescent="0.25">
      <c r="B93" t="s">
        <v>205</v>
      </c>
    </row>
    <row r="96" spans="1:3" x14ac:dyDescent="0.25">
      <c r="A96" t="s">
        <v>204</v>
      </c>
      <c r="B96" s="156" t="s">
        <v>203</v>
      </c>
    </row>
    <row r="97" spans="1:2" x14ac:dyDescent="0.25">
      <c r="B97" t="s">
        <v>202</v>
      </c>
    </row>
    <row r="100" spans="1:2" x14ac:dyDescent="0.25">
      <c r="A100" t="s">
        <v>201</v>
      </c>
      <c r="B100" s="156" t="s">
        <v>200</v>
      </c>
    </row>
    <row r="101" spans="1:2" x14ac:dyDescent="0.25">
      <c r="B101" t="s">
        <v>199</v>
      </c>
    </row>
    <row r="104" spans="1:2" ht="18.75" x14ac:dyDescent="0.3">
      <c r="A104" s="20" t="s">
        <v>198</v>
      </c>
    </row>
    <row r="106" spans="1:2" x14ac:dyDescent="0.25">
      <c r="A106" t="s">
        <v>197</v>
      </c>
      <c r="B106" s="156" t="s">
        <v>196</v>
      </c>
    </row>
    <row r="107" spans="1:2" x14ac:dyDescent="0.25">
      <c r="B107" t="s">
        <v>195</v>
      </c>
    </row>
    <row r="110" spans="1:2" x14ac:dyDescent="0.25">
      <c r="A110" t="s">
        <v>194</v>
      </c>
      <c r="B110" s="156" t="s">
        <v>191</v>
      </c>
    </row>
    <row r="111" spans="1:2" x14ac:dyDescent="0.25">
      <c r="B111" t="s">
        <v>193</v>
      </c>
    </row>
    <row r="114" spans="1:2" x14ac:dyDescent="0.25">
      <c r="A114" t="s">
        <v>192</v>
      </c>
      <c r="B114" s="156" t="s">
        <v>191</v>
      </c>
    </row>
    <row r="115" spans="1:2" x14ac:dyDescent="0.25">
      <c r="B115" t="s">
        <v>190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5" x14ac:dyDescent="0.25"/>
  <cols>
    <col min="1" max="1" width="44" bestFit="1" customWidth="1"/>
    <col min="2" max="6" width="11.7109375" bestFit="1" customWidth="1"/>
    <col min="7" max="7" width="12" bestFit="1" customWidth="1"/>
  </cols>
  <sheetData>
    <row r="1" spans="1:7" x14ac:dyDescent="0.25">
      <c r="A1" s="19" t="s">
        <v>289</v>
      </c>
    </row>
    <row r="2" spans="1:7" x14ac:dyDescent="0.25">
      <c r="A2" s="19" t="s">
        <v>352</v>
      </c>
    </row>
    <row r="3" spans="1:7" x14ac:dyDescent="0.25">
      <c r="A3" s="13" t="s">
        <v>296</v>
      </c>
      <c r="B3" s="13">
        <v>2015</v>
      </c>
      <c r="C3" s="13">
        <v>2014</v>
      </c>
      <c r="D3" s="13">
        <v>2013</v>
      </c>
      <c r="E3" s="13">
        <v>2012</v>
      </c>
      <c r="F3" s="13">
        <v>2011</v>
      </c>
      <c r="G3" s="13">
        <v>2010</v>
      </c>
    </row>
    <row r="5" spans="1:7" x14ac:dyDescent="0.25">
      <c r="A5" t="s">
        <v>288</v>
      </c>
      <c r="B5" s="1"/>
      <c r="C5" s="1"/>
      <c r="D5" s="1"/>
      <c r="E5" s="67"/>
      <c r="F5" s="67"/>
      <c r="G5" s="67"/>
    </row>
    <row r="6" spans="1:7" x14ac:dyDescent="0.25">
      <c r="A6" t="s">
        <v>287</v>
      </c>
      <c r="B6" s="1"/>
      <c r="C6" s="1"/>
      <c r="D6" s="1"/>
      <c r="E6" s="67"/>
      <c r="F6" s="67"/>
      <c r="G6" s="67"/>
    </row>
    <row r="7" spans="1:7" x14ac:dyDescent="0.25">
      <c r="B7" s="1"/>
      <c r="C7" s="1"/>
      <c r="D7" s="1"/>
      <c r="E7" s="67"/>
      <c r="F7" s="67"/>
      <c r="G7" s="67"/>
    </row>
    <row r="8" spans="1:7" x14ac:dyDescent="0.25">
      <c r="A8" t="s">
        <v>286</v>
      </c>
      <c r="B8" s="1"/>
      <c r="C8" s="1"/>
      <c r="D8" s="1"/>
      <c r="E8" s="67"/>
      <c r="F8" s="67"/>
      <c r="G8" s="67"/>
    </row>
    <row r="9" spans="1:7" x14ac:dyDescent="0.25">
      <c r="A9" t="s">
        <v>308</v>
      </c>
      <c r="B9" s="1"/>
      <c r="C9" s="1"/>
      <c r="D9" s="1"/>
      <c r="E9" s="67"/>
      <c r="F9" s="67"/>
      <c r="G9" s="67"/>
    </row>
    <row r="10" spans="1:7" x14ac:dyDescent="0.25">
      <c r="A10" t="s">
        <v>285</v>
      </c>
      <c r="B10" s="1"/>
      <c r="C10" s="1"/>
      <c r="D10" s="1"/>
      <c r="E10" s="67"/>
      <c r="F10" s="67"/>
      <c r="G10" s="67"/>
    </row>
    <row r="11" spans="1:7" x14ac:dyDescent="0.25">
      <c r="A11" t="s">
        <v>284</v>
      </c>
      <c r="B11" s="1"/>
      <c r="C11" s="1"/>
      <c r="D11" s="1"/>
      <c r="E11" s="67"/>
      <c r="F11" s="67"/>
      <c r="G11" s="67"/>
    </row>
    <row r="12" spans="1:7" x14ac:dyDescent="0.25">
      <c r="A12" t="s">
        <v>283</v>
      </c>
      <c r="B12" s="1"/>
      <c r="C12" s="1"/>
      <c r="D12" s="1"/>
      <c r="E12" s="67"/>
      <c r="F12" s="67"/>
      <c r="G12" s="67"/>
    </row>
    <row r="13" spans="1:7" x14ac:dyDescent="0.25">
      <c r="A13" t="s">
        <v>282</v>
      </c>
      <c r="B13" s="1"/>
      <c r="C13" s="1"/>
      <c r="D13" s="1"/>
      <c r="E13" s="67"/>
      <c r="F13" s="67"/>
      <c r="G13" s="67"/>
    </row>
    <row r="14" spans="1:7" x14ac:dyDescent="0.25">
      <c r="A14" t="s">
        <v>178</v>
      </c>
      <c r="B14" s="1"/>
      <c r="C14" s="1"/>
      <c r="D14" s="1"/>
      <c r="E14" s="67"/>
      <c r="F14" s="67"/>
      <c r="G14" s="67"/>
    </row>
    <row r="15" spans="1:7" x14ac:dyDescent="0.25">
      <c r="A15" t="s">
        <v>281</v>
      </c>
      <c r="B15" s="1"/>
      <c r="C15" s="1"/>
      <c r="D15" s="1"/>
      <c r="E15" s="67"/>
      <c r="F15" s="67"/>
      <c r="G15" s="67"/>
    </row>
    <row r="16" spans="1:7" x14ac:dyDescent="0.25">
      <c r="A16" t="s">
        <v>267</v>
      </c>
      <c r="B16" s="1"/>
      <c r="C16" s="1"/>
      <c r="D16" s="1"/>
      <c r="E16" s="67"/>
      <c r="F16" s="67"/>
      <c r="G16" s="67"/>
    </row>
    <row r="18" spans="1:7" x14ac:dyDescent="0.25">
      <c r="A18" s="13" t="s">
        <v>295</v>
      </c>
      <c r="B18" s="13">
        <v>2015</v>
      </c>
      <c r="C18" s="13">
        <v>2014</v>
      </c>
      <c r="D18" s="13">
        <v>2013</v>
      </c>
      <c r="E18" s="13">
        <v>2012</v>
      </c>
      <c r="F18" s="13">
        <v>2011</v>
      </c>
      <c r="G18" s="13">
        <v>2010</v>
      </c>
    </row>
    <row r="20" spans="1:7" x14ac:dyDescent="0.25">
      <c r="A20" s="19" t="s">
        <v>280</v>
      </c>
    </row>
    <row r="21" spans="1:7" x14ac:dyDescent="0.25">
      <c r="A21" t="s">
        <v>279</v>
      </c>
      <c r="B21" s="176"/>
      <c r="C21" s="176"/>
      <c r="D21" s="176"/>
      <c r="E21" s="241"/>
      <c r="F21" s="241"/>
      <c r="G21" s="241"/>
    </row>
    <row r="22" spans="1:7" x14ac:dyDescent="0.25">
      <c r="A22" t="s">
        <v>278</v>
      </c>
      <c r="B22" s="241"/>
      <c r="C22" s="241"/>
      <c r="D22" s="241"/>
      <c r="E22" s="241"/>
      <c r="F22" s="241"/>
      <c r="G22" s="241"/>
    </row>
    <row r="23" spans="1:7" x14ac:dyDescent="0.25">
      <c r="A23" t="s">
        <v>277</v>
      </c>
      <c r="B23" s="241"/>
      <c r="C23" s="241"/>
      <c r="D23" s="241"/>
      <c r="E23" s="241"/>
      <c r="F23" s="241"/>
      <c r="G23" s="241"/>
    </row>
    <row r="24" spans="1:7" x14ac:dyDescent="0.25">
      <c r="A24" t="s">
        <v>276</v>
      </c>
      <c r="B24" s="241"/>
      <c r="C24" s="241"/>
      <c r="D24" s="241"/>
      <c r="E24" s="241"/>
      <c r="F24" s="241"/>
      <c r="G24" s="241"/>
    </row>
    <row r="25" spans="1:7" x14ac:dyDescent="0.25">
      <c r="A25" t="s">
        <v>309</v>
      </c>
      <c r="B25" s="241"/>
      <c r="C25" s="241"/>
      <c r="D25" s="241"/>
      <c r="E25" s="241"/>
      <c r="F25" s="241"/>
      <c r="G25" s="241"/>
    </row>
    <row r="26" spans="1:7" x14ac:dyDescent="0.25">
      <c r="A26" t="s">
        <v>275</v>
      </c>
      <c r="B26" s="241"/>
      <c r="C26" s="241"/>
      <c r="D26" s="241"/>
      <c r="E26" s="241"/>
      <c r="F26" s="241"/>
      <c r="G26" s="241"/>
    </row>
    <row r="27" spans="1:7" x14ac:dyDescent="0.25">
      <c r="A27" t="s">
        <v>274</v>
      </c>
      <c r="B27" s="241"/>
      <c r="C27" s="241"/>
      <c r="D27" s="241"/>
      <c r="E27" s="250"/>
      <c r="F27" s="250"/>
      <c r="G27" s="250"/>
    </row>
    <row r="28" spans="1:7" x14ac:dyDescent="0.25">
      <c r="A28" t="s">
        <v>273</v>
      </c>
      <c r="B28" s="241"/>
      <c r="C28" s="241"/>
      <c r="D28" s="241"/>
      <c r="E28" s="241"/>
      <c r="F28" s="241"/>
      <c r="G28" s="241"/>
    </row>
    <row r="29" spans="1:7" x14ac:dyDescent="0.25">
      <c r="A29" s="19" t="s">
        <v>212</v>
      </c>
      <c r="B29" s="251"/>
      <c r="C29" s="251"/>
      <c r="D29" s="251"/>
      <c r="E29" s="251"/>
      <c r="F29" s="251"/>
      <c r="G29" s="251"/>
    </row>
    <row r="30" spans="1:7" x14ac:dyDescent="0.25">
      <c r="A30" s="19" t="s">
        <v>272</v>
      </c>
      <c r="B30" s="171"/>
      <c r="C30" s="171"/>
      <c r="D30" s="171"/>
      <c r="E30" s="171"/>
      <c r="F30" s="171"/>
      <c r="G30" s="171"/>
    </row>
    <row r="31" spans="1:7" x14ac:dyDescent="0.25">
      <c r="A31" t="s">
        <v>271</v>
      </c>
      <c r="B31" s="241"/>
      <c r="C31" s="241"/>
      <c r="D31" s="241"/>
      <c r="E31" s="241"/>
      <c r="F31" s="241"/>
      <c r="G31" s="241"/>
    </row>
    <row r="32" spans="1:7" x14ac:dyDescent="0.25">
      <c r="A32" t="s">
        <v>270</v>
      </c>
      <c r="B32" s="241"/>
      <c r="C32" s="241"/>
      <c r="D32" s="241"/>
      <c r="E32" s="241"/>
      <c r="F32" s="241"/>
      <c r="G32" s="241"/>
    </row>
    <row r="33" spans="1:7" x14ac:dyDescent="0.25">
      <c r="A33" t="s">
        <v>269</v>
      </c>
      <c r="B33" s="241"/>
      <c r="C33" s="241"/>
      <c r="D33" s="241"/>
      <c r="E33" s="241"/>
      <c r="F33" s="241"/>
      <c r="G33" s="241"/>
    </row>
    <row r="34" spans="1:7" x14ac:dyDescent="0.25">
      <c r="A34" t="s">
        <v>268</v>
      </c>
      <c r="B34" s="241"/>
      <c r="C34" s="241"/>
      <c r="D34" s="241"/>
      <c r="E34" s="241"/>
      <c r="F34" s="241"/>
      <c r="G34" s="241"/>
    </row>
    <row r="35" spans="1:7" x14ac:dyDescent="0.25">
      <c r="A35" t="s">
        <v>292</v>
      </c>
      <c r="B35" s="171"/>
      <c r="C35" s="171"/>
      <c r="D35" s="171"/>
      <c r="E35" s="171"/>
      <c r="F35" s="171"/>
      <c r="G35" s="171"/>
    </row>
    <row r="36" spans="1:7" x14ac:dyDescent="0.25">
      <c r="B36" s="171"/>
      <c r="C36" s="171"/>
      <c r="D36" s="171"/>
      <c r="E36" s="171"/>
      <c r="F36" s="171"/>
      <c r="G36" s="171"/>
    </row>
    <row r="37" spans="1:7" x14ac:dyDescent="0.25">
      <c r="A37" t="s">
        <v>267</v>
      </c>
      <c r="B37" s="171"/>
      <c r="C37" s="171"/>
      <c r="D37" s="171"/>
      <c r="E37" s="171"/>
      <c r="F37" s="171"/>
      <c r="G37" s="171"/>
    </row>
    <row r="38" spans="1:7" x14ac:dyDescent="0.25">
      <c r="A38" s="19" t="s">
        <v>266</v>
      </c>
      <c r="B38" s="247"/>
      <c r="C38" s="247"/>
      <c r="D38" s="247"/>
      <c r="E38" s="247"/>
      <c r="F38" s="247"/>
      <c r="G38" s="247"/>
    </row>
    <row r="39" spans="1:7" x14ac:dyDescent="0.25">
      <c r="A39" s="10"/>
      <c r="B39" s="177"/>
      <c r="C39" s="177"/>
      <c r="D39" s="177"/>
      <c r="E39" s="177"/>
      <c r="F39" s="177"/>
      <c r="G39" s="17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42.140625" bestFit="1" customWidth="1"/>
    <col min="3" max="3" width="4.42578125" customWidth="1"/>
  </cols>
  <sheetData>
    <row r="1" spans="1:12" ht="95.25" x14ac:dyDescent="0.35">
      <c r="A1" s="74" t="s">
        <v>366</v>
      </c>
      <c r="B1" t="s">
        <v>3</v>
      </c>
      <c r="D1" s="22" t="s">
        <v>27</v>
      </c>
      <c r="E1" s="22" t="s">
        <v>88</v>
      </c>
      <c r="F1" s="22" t="s">
        <v>89</v>
      </c>
      <c r="G1" s="22" t="s">
        <v>90</v>
      </c>
      <c r="H1" s="22" t="s">
        <v>28</v>
      </c>
      <c r="I1" s="22" t="s">
        <v>25</v>
      </c>
      <c r="J1" s="22" t="s">
        <v>26</v>
      </c>
    </row>
    <row r="2" spans="1:12" x14ac:dyDescent="0.25">
      <c r="A2" s="21" t="s">
        <v>24</v>
      </c>
      <c r="D2">
        <v>1</v>
      </c>
      <c r="E2">
        <v>2</v>
      </c>
      <c r="F2">
        <v>3</v>
      </c>
      <c r="G2">
        <v>4</v>
      </c>
      <c r="H2">
        <v>5</v>
      </c>
      <c r="I2" s="21"/>
      <c r="J2" s="23"/>
    </row>
    <row r="3" spans="1:12" x14ac:dyDescent="0.25">
      <c r="A3" s="23" t="s">
        <v>29</v>
      </c>
    </row>
    <row r="5" spans="1:12" x14ac:dyDescent="0.25">
      <c r="D5" s="25"/>
      <c r="E5" s="25"/>
      <c r="F5" s="25"/>
      <c r="G5" s="26"/>
      <c r="H5" s="26"/>
      <c r="I5">
        <f>B5*G2</f>
        <v>0</v>
      </c>
    </row>
    <row r="6" spans="1:12" x14ac:dyDescent="0.25">
      <c r="D6" s="25"/>
      <c r="E6" s="26"/>
      <c r="F6" s="26"/>
      <c r="G6" s="26"/>
      <c r="H6" s="26"/>
      <c r="J6">
        <f>B5*F2</f>
        <v>0</v>
      </c>
    </row>
    <row r="7" spans="1:12" x14ac:dyDescent="0.25">
      <c r="B7" s="1"/>
      <c r="D7" s="26"/>
      <c r="E7" s="26"/>
      <c r="F7" s="26"/>
      <c r="G7" s="26"/>
      <c r="H7" s="26"/>
      <c r="I7" s="1">
        <f>B7*G2</f>
        <v>0</v>
      </c>
    </row>
    <row r="8" spans="1:12" x14ac:dyDescent="0.25">
      <c r="D8" s="26"/>
      <c r="E8" s="26"/>
      <c r="F8" s="26"/>
      <c r="G8" s="26"/>
      <c r="H8" s="26"/>
      <c r="J8" s="1">
        <f>B7*G2</f>
        <v>0</v>
      </c>
    </row>
    <row r="9" spans="1:12" x14ac:dyDescent="0.25">
      <c r="B9" s="1"/>
      <c r="D9" s="26"/>
      <c r="E9" s="26"/>
      <c r="F9" s="26"/>
      <c r="G9" s="26"/>
      <c r="H9" s="26"/>
      <c r="I9">
        <f>B9*F2</f>
        <v>0</v>
      </c>
    </row>
    <row r="10" spans="1:12" x14ac:dyDescent="0.25">
      <c r="D10" s="26"/>
      <c r="E10" s="26"/>
      <c r="F10" s="26"/>
      <c r="G10" s="26"/>
      <c r="H10" s="26"/>
      <c r="J10">
        <f>B9*F2</f>
        <v>0</v>
      </c>
      <c r="L10" s="1"/>
    </row>
    <row r="11" spans="1:12" x14ac:dyDescent="0.25">
      <c r="B11" s="1"/>
      <c r="C11" s="1"/>
      <c r="D11" s="26"/>
      <c r="E11" s="26"/>
      <c r="F11" s="26"/>
      <c r="G11" s="26"/>
      <c r="H11" s="26"/>
      <c r="I11">
        <f>B11*G2</f>
        <v>0</v>
      </c>
    </row>
    <row r="12" spans="1:12" x14ac:dyDescent="0.25">
      <c r="D12" s="26"/>
      <c r="E12" s="26"/>
      <c r="F12" s="26"/>
      <c r="G12" s="26"/>
      <c r="H12" s="26"/>
      <c r="J12">
        <f>B11*H2</f>
        <v>0</v>
      </c>
    </row>
    <row r="13" spans="1:12" x14ac:dyDescent="0.25">
      <c r="D13" s="26"/>
      <c r="E13" s="26"/>
      <c r="F13" s="26"/>
      <c r="G13" s="26"/>
      <c r="H13" s="26"/>
      <c r="I13">
        <f>B13*F2</f>
        <v>0</v>
      </c>
    </row>
    <row r="14" spans="1:12" x14ac:dyDescent="0.25">
      <c r="D14" s="26"/>
      <c r="E14" s="26"/>
      <c r="F14" s="26"/>
      <c r="G14" s="26"/>
      <c r="H14" s="26"/>
      <c r="J14">
        <f>B13*D2</f>
        <v>0</v>
      </c>
    </row>
    <row r="15" spans="1:12" x14ac:dyDescent="0.25">
      <c r="D15" s="26"/>
      <c r="E15" s="26"/>
      <c r="F15" s="26"/>
      <c r="G15" s="26"/>
      <c r="H15" s="26"/>
      <c r="I15">
        <f>B15*F2</f>
        <v>0</v>
      </c>
    </row>
    <row r="16" spans="1:12" x14ac:dyDescent="0.25">
      <c r="D16" s="26"/>
      <c r="E16" s="26"/>
      <c r="F16" s="26"/>
      <c r="G16" s="26"/>
      <c r="H16" s="26"/>
      <c r="I16" s="10"/>
      <c r="J16" s="68">
        <f>B15*E2</f>
        <v>0</v>
      </c>
    </row>
    <row r="17" spans="1:10" x14ac:dyDescent="0.25">
      <c r="A17" s="19" t="s">
        <v>30</v>
      </c>
      <c r="B17" s="24">
        <f>SUM(B5:B16)</f>
        <v>0</v>
      </c>
      <c r="C17" s="24"/>
      <c r="D17" s="26"/>
      <c r="E17" s="26"/>
      <c r="F17" s="26"/>
      <c r="G17" s="26"/>
      <c r="H17" s="26"/>
      <c r="I17" s="24">
        <f>SUM(I5:I16)</f>
        <v>0</v>
      </c>
      <c r="J17" s="19">
        <f>SUM(J6:J16)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42.140625" bestFit="1" customWidth="1"/>
    <col min="3" max="3" width="4.5703125" customWidth="1"/>
  </cols>
  <sheetData>
    <row r="1" spans="1:15" ht="95.25" x14ac:dyDescent="0.35">
      <c r="A1" s="74" t="s">
        <v>365</v>
      </c>
      <c r="B1" t="s">
        <v>3</v>
      </c>
      <c r="D1" s="22" t="s">
        <v>27</v>
      </c>
      <c r="E1" s="22" t="s">
        <v>88</v>
      </c>
      <c r="F1" s="22" t="s">
        <v>89</v>
      </c>
      <c r="G1" s="22" t="s">
        <v>90</v>
      </c>
      <c r="H1" s="22" t="s">
        <v>28</v>
      </c>
      <c r="I1" s="22" t="s">
        <v>25</v>
      </c>
      <c r="J1" s="22" t="s">
        <v>26</v>
      </c>
    </row>
    <row r="2" spans="1:15" x14ac:dyDescent="0.25">
      <c r="A2" s="21" t="s">
        <v>24</v>
      </c>
      <c r="D2">
        <v>1</v>
      </c>
      <c r="E2">
        <v>2</v>
      </c>
      <c r="F2">
        <v>3</v>
      </c>
      <c r="G2">
        <v>4</v>
      </c>
      <c r="H2">
        <v>5</v>
      </c>
      <c r="I2" s="21"/>
      <c r="J2" s="23"/>
    </row>
    <row r="3" spans="1:15" x14ac:dyDescent="0.25">
      <c r="A3" s="23" t="s">
        <v>29</v>
      </c>
    </row>
    <row r="4" spans="1:15" x14ac:dyDescent="0.25">
      <c r="O4" s="1"/>
    </row>
    <row r="5" spans="1:15" x14ac:dyDescent="0.25">
      <c r="B5" s="1"/>
      <c r="D5" s="25"/>
      <c r="E5" s="25"/>
      <c r="F5" s="25"/>
      <c r="G5" s="25"/>
      <c r="H5" s="25"/>
      <c r="I5">
        <f>B5*E2</f>
        <v>0</v>
      </c>
    </row>
    <row r="6" spans="1:15" x14ac:dyDescent="0.25">
      <c r="D6" s="25"/>
      <c r="E6" s="25"/>
      <c r="F6" s="25"/>
      <c r="G6" s="25"/>
      <c r="H6" s="25"/>
      <c r="J6">
        <f>B5*D2</f>
        <v>0</v>
      </c>
    </row>
    <row r="7" spans="1:15" x14ac:dyDescent="0.25">
      <c r="D7" s="25"/>
      <c r="E7" s="25"/>
      <c r="F7" s="25"/>
      <c r="G7" s="25"/>
      <c r="H7" s="25"/>
      <c r="I7" s="1">
        <f>B7*E2</f>
        <v>0</v>
      </c>
    </row>
    <row r="8" spans="1:15" x14ac:dyDescent="0.25">
      <c r="D8" s="25"/>
      <c r="E8" s="25"/>
      <c r="F8" s="25"/>
      <c r="G8" s="25"/>
      <c r="H8" s="25"/>
      <c r="J8">
        <f>B7*D2</f>
        <v>0</v>
      </c>
    </row>
    <row r="9" spans="1:15" x14ac:dyDescent="0.25">
      <c r="B9" s="1"/>
      <c r="D9" s="25"/>
      <c r="E9" s="25"/>
      <c r="F9" s="25"/>
      <c r="G9" s="25"/>
      <c r="H9" s="25"/>
      <c r="I9" s="1">
        <f>B9*E2</f>
        <v>0</v>
      </c>
    </row>
    <row r="10" spans="1:15" x14ac:dyDescent="0.25">
      <c r="D10" s="25"/>
      <c r="E10" s="25"/>
      <c r="F10" s="25"/>
      <c r="G10" s="25"/>
      <c r="H10" s="25"/>
      <c r="J10" s="1">
        <f>B9*D2</f>
        <v>0</v>
      </c>
    </row>
    <row r="11" spans="1:15" x14ac:dyDescent="0.25">
      <c r="B11" s="1"/>
      <c r="C11" s="1"/>
      <c r="D11" s="25"/>
      <c r="E11" s="25"/>
      <c r="F11" s="25"/>
      <c r="G11" s="25"/>
      <c r="H11" s="25"/>
      <c r="I11" s="1">
        <f>B11*D2</f>
        <v>0</v>
      </c>
    </row>
    <row r="12" spans="1:15" x14ac:dyDescent="0.25">
      <c r="D12" s="25"/>
      <c r="E12" s="25"/>
      <c r="F12" s="25"/>
      <c r="G12" s="25"/>
      <c r="H12" s="25"/>
      <c r="I12" s="10"/>
      <c r="J12" s="68">
        <f>B11*D2</f>
        <v>0</v>
      </c>
    </row>
    <row r="13" spans="1:15" x14ac:dyDescent="0.25">
      <c r="A13" s="19" t="s">
        <v>30</v>
      </c>
      <c r="B13" s="24">
        <f>SUM(B5:B12)</f>
        <v>0</v>
      </c>
      <c r="C13" s="24"/>
      <c r="D13" s="26"/>
      <c r="E13" s="26"/>
      <c r="F13" s="26"/>
      <c r="G13" s="26"/>
      <c r="H13" s="26"/>
      <c r="I13" s="19">
        <f>SUM(I5:I12)</f>
        <v>0</v>
      </c>
      <c r="J13" s="19">
        <f>SUM(J6:J12)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37.7109375" customWidth="1"/>
    <col min="3" max="3" width="4.140625" customWidth="1"/>
  </cols>
  <sheetData>
    <row r="1" spans="1:10" ht="95.25" x14ac:dyDescent="0.35">
      <c r="A1" s="74" t="s">
        <v>364</v>
      </c>
      <c r="B1" t="s">
        <v>3</v>
      </c>
      <c r="D1" s="22" t="s">
        <v>27</v>
      </c>
      <c r="E1" s="22" t="s">
        <v>88</v>
      </c>
      <c r="F1" s="22" t="s">
        <v>89</v>
      </c>
      <c r="G1" s="22" t="s">
        <v>90</v>
      </c>
      <c r="H1" s="22" t="s">
        <v>28</v>
      </c>
      <c r="I1" s="22" t="s">
        <v>25</v>
      </c>
      <c r="J1" s="22" t="s">
        <v>26</v>
      </c>
    </row>
    <row r="2" spans="1:10" x14ac:dyDescent="0.25">
      <c r="A2" s="21" t="s">
        <v>24</v>
      </c>
      <c r="D2">
        <v>1</v>
      </c>
      <c r="E2">
        <v>2</v>
      </c>
      <c r="F2">
        <v>3</v>
      </c>
      <c r="G2">
        <v>4</v>
      </c>
      <c r="H2">
        <v>5</v>
      </c>
      <c r="I2" s="21"/>
      <c r="J2" s="23"/>
    </row>
    <row r="3" spans="1:10" x14ac:dyDescent="0.25">
      <c r="A3" s="23" t="s">
        <v>29</v>
      </c>
    </row>
    <row r="5" spans="1:10" x14ac:dyDescent="0.25">
      <c r="B5" s="1"/>
      <c r="D5" s="258"/>
      <c r="E5" s="258"/>
      <c r="F5" s="258"/>
      <c r="G5" s="11"/>
      <c r="H5" s="11"/>
      <c r="I5" s="1">
        <f>B5*D2</f>
        <v>0</v>
      </c>
    </row>
    <row r="6" spans="1:10" x14ac:dyDescent="0.25">
      <c r="D6" s="258"/>
      <c r="E6" s="11"/>
      <c r="F6" s="11"/>
      <c r="G6" s="11"/>
      <c r="H6" s="11"/>
      <c r="J6" s="1">
        <f>B5*D2</f>
        <v>0</v>
      </c>
    </row>
    <row r="7" spans="1:10" x14ac:dyDescent="0.25">
      <c r="B7" s="1"/>
      <c r="D7" s="11"/>
      <c r="E7" s="11"/>
      <c r="F7" s="11"/>
      <c r="G7" s="11"/>
      <c r="H7" s="11"/>
      <c r="I7" s="1">
        <f>B7*G2</f>
        <v>0</v>
      </c>
    </row>
    <row r="8" spans="1:10" x14ac:dyDescent="0.25">
      <c r="D8" s="11"/>
      <c r="E8" s="11"/>
      <c r="F8" s="11"/>
      <c r="G8" s="11"/>
      <c r="H8" s="11"/>
      <c r="J8" s="1">
        <f>B7*H2</f>
        <v>0</v>
      </c>
    </row>
    <row r="9" spans="1:10" x14ac:dyDescent="0.25">
      <c r="B9" s="1"/>
      <c r="C9" s="1"/>
      <c r="D9" s="11"/>
      <c r="E9" s="11"/>
      <c r="F9" s="11"/>
      <c r="G9" s="11"/>
      <c r="H9" s="11"/>
      <c r="I9">
        <f>B9*F2</f>
        <v>0</v>
      </c>
    </row>
    <row r="10" spans="1:10" x14ac:dyDescent="0.25">
      <c r="D10" s="11"/>
      <c r="E10" s="11"/>
      <c r="F10" s="11"/>
      <c r="G10" s="11"/>
      <c r="H10" s="11"/>
      <c r="J10">
        <f>B9*F2</f>
        <v>0</v>
      </c>
    </row>
    <row r="11" spans="1:10" x14ac:dyDescent="0.25">
      <c r="B11" s="1"/>
      <c r="D11" s="11"/>
      <c r="E11" s="11"/>
      <c r="F11" s="11"/>
      <c r="G11" s="11"/>
      <c r="H11" s="11"/>
      <c r="I11" s="1">
        <f>B11*D2</f>
        <v>0</v>
      </c>
    </row>
    <row r="12" spans="1:10" x14ac:dyDescent="0.25">
      <c r="D12" s="11"/>
      <c r="E12" s="11"/>
      <c r="F12" s="11"/>
      <c r="G12" s="11"/>
      <c r="H12" s="11"/>
      <c r="J12" s="1">
        <f>B11*D2</f>
        <v>0</v>
      </c>
    </row>
    <row r="13" spans="1:10" x14ac:dyDescent="0.25">
      <c r="B13" s="1"/>
      <c r="D13" s="11"/>
      <c r="E13" s="11"/>
      <c r="F13" s="11"/>
      <c r="G13" s="11"/>
      <c r="H13" s="11"/>
      <c r="I13" s="1">
        <f>B13*D2</f>
        <v>0</v>
      </c>
    </row>
    <row r="14" spans="1:10" ht="15.75" thickBot="1" x14ac:dyDescent="0.3">
      <c r="D14" s="194"/>
      <c r="E14" s="194"/>
      <c r="F14" s="194"/>
      <c r="G14" s="194"/>
      <c r="H14" s="194"/>
      <c r="I14" s="44"/>
      <c r="J14" s="71">
        <f>B13*D2</f>
        <v>0</v>
      </c>
    </row>
    <row r="15" spans="1:10" x14ac:dyDescent="0.25">
      <c r="A15" s="19" t="s">
        <v>30</v>
      </c>
      <c r="B15" s="24">
        <f>SUM(B5:B14)</f>
        <v>0</v>
      </c>
      <c r="C15" s="24"/>
      <c r="D15" s="26"/>
      <c r="E15" s="26"/>
      <c r="F15" s="26"/>
      <c r="G15" s="26"/>
      <c r="H15" s="26"/>
      <c r="I15" s="19">
        <f>SUM(I5:I14)</f>
        <v>0</v>
      </c>
      <c r="J15" s="24">
        <f>SUM(J6:J14)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" sqref="A2"/>
    </sheetView>
  </sheetViews>
  <sheetFormatPr defaultRowHeight="15" x14ac:dyDescent="0.25"/>
  <cols>
    <col min="1" max="1" width="23.42578125" customWidth="1"/>
    <col min="4" max="4" width="20.28515625" customWidth="1"/>
    <col min="5" max="5" width="61.28515625" customWidth="1"/>
  </cols>
  <sheetData>
    <row r="1" spans="1:5" ht="21" x14ac:dyDescent="0.35">
      <c r="A1" s="16" t="s">
        <v>363</v>
      </c>
    </row>
    <row r="2" spans="1:5" x14ac:dyDescent="0.25">
      <c r="B2" s="17" t="s">
        <v>76</v>
      </c>
      <c r="C2" s="17" t="s">
        <v>77</v>
      </c>
      <c r="D2" s="17" t="s">
        <v>78</v>
      </c>
      <c r="E2" s="17" t="s">
        <v>79</v>
      </c>
    </row>
    <row r="3" spans="1:5" x14ac:dyDescent="0.25">
      <c r="A3" s="19" t="s">
        <v>80</v>
      </c>
    </row>
    <row r="4" spans="1:5" ht="65.25" customHeight="1" x14ac:dyDescent="0.25">
      <c r="A4" t="s">
        <v>81</v>
      </c>
      <c r="B4">
        <f>'Fig 1a.PFF-1'!I19</f>
        <v>0</v>
      </c>
      <c r="C4">
        <f>'Fig 1a.PFF-1'!J19</f>
        <v>0</v>
      </c>
      <c r="D4" s="72" t="s">
        <v>82</v>
      </c>
      <c r="E4" s="2"/>
    </row>
    <row r="5" spans="1:5" x14ac:dyDescent="0.25">
      <c r="A5" t="s">
        <v>83</v>
      </c>
      <c r="B5">
        <f>'Fig 1b.PFF-2'!I15</f>
        <v>0</v>
      </c>
      <c r="C5">
        <f>'Fig 1b.PFF-2'!J15</f>
        <v>0</v>
      </c>
      <c r="D5" s="73" t="s">
        <v>84</v>
      </c>
      <c r="E5" s="2"/>
    </row>
    <row r="6" spans="1:5" x14ac:dyDescent="0.25">
      <c r="A6" t="s">
        <v>85</v>
      </c>
      <c r="B6" s="1">
        <f>'Fig 1c.PFF-3'!I17</f>
        <v>0</v>
      </c>
      <c r="C6">
        <f>'Fig 1c.PFF-3'!J17</f>
        <v>0</v>
      </c>
      <c r="D6" s="73" t="s">
        <v>84</v>
      </c>
      <c r="E6" s="2"/>
    </row>
    <row r="7" spans="1:5" x14ac:dyDescent="0.25">
      <c r="A7" t="s">
        <v>31</v>
      </c>
      <c r="B7">
        <f>'Fig 1d.PFF-4'!I13</f>
        <v>0</v>
      </c>
      <c r="C7">
        <f>'Fig 1d.PFF-4'!J13</f>
        <v>0</v>
      </c>
      <c r="D7" s="73" t="s">
        <v>84</v>
      </c>
      <c r="E7" s="2"/>
    </row>
    <row r="8" spans="1:5" x14ac:dyDescent="0.25">
      <c r="A8" s="10" t="s">
        <v>91</v>
      </c>
      <c r="B8" s="10">
        <f>'Fig 1e.PFF-5'!I15</f>
        <v>0</v>
      </c>
      <c r="C8" s="10">
        <f>'Fig 1e.PFF-5'!J15</f>
        <v>0</v>
      </c>
      <c r="D8" s="216" t="s">
        <v>84</v>
      </c>
      <c r="E8" s="12"/>
    </row>
    <row r="9" spans="1:5" x14ac:dyDescent="0.25">
      <c r="A9" s="19" t="s">
        <v>297</v>
      </c>
      <c r="B9" s="19">
        <f>SUM(B4:B8)</f>
        <v>0</v>
      </c>
      <c r="C9" s="19">
        <f>SUM(C4:C8)</f>
        <v>0</v>
      </c>
      <c r="D9" s="73" t="s">
        <v>84</v>
      </c>
    </row>
    <row r="10" spans="1:5" x14ac:dyDescent="0.25">
      <c r="A10" s="19"/>
      <c r="E10" s="2"/>
    </row>
    <row r="11" spans="1:5" x14ac:dyDescent="0.25">
      <c r="A11" s="87" t="s">
        <v>319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defaultRowHeight="15" x14ac:dyDescent="0.25"/>
  <cols>
    <col min="1" max="1" width="47" customWidth="1"/>
    <col min="2" max="2" width="7.5703125" bestFit="1" customWidth="1"/>
    <col min="3" max="3" width="6.5703125" bestFit="1" customWidth="1"/>
    <col min="4" max="4" width="14" customWidth="1"/>
    <col min="5" max="5" width="3.28515625" customWidth="1"/>
    <col min="6" max="6" width="7.5703125" bestFit="1" customWidth="1"/>
    <col min="7" max="7" width="6.5703125" bestFit="1" customWidth="1"/>
    <col min="8" max="8" width="10" customWidth="1"/>
    <col min="9" max="9" width="3.140625" customWidth="1"/>
    <col min="10" max="10" width="7.5703125" bestFit="1" customWidth="1"/>
    <col min="11" max="11" width="6.5703125" bestFit="1" customWidth="1"/>
    <col min="12" max="12" width="10.7109375" customWidth="1"/>
  </cols>
  <sheetData>
    <row r="1" spans="1:12" ht="18.75" x14ac:dyDescent="0.3">
      <c r="A1" s="20" t="s">
        <v>362</v>
      </c>
    </row>
    <row r="2" spans="1:12" ht="21" x14ac:dyDescent="0.35">
      <c r="A2" s="37" t="s">
        <v>7</v>
      </c>
      <c r="B2" s="261" t="s">
        <v>325</v>
      </c>
      <c r="C2" s="261"/>
      <c r="D2" s="261"/>
      <c r="E2" s="184"/>
      <c r="F2" s="261" t="s">
        <v>326</v>
      </c>
      <c r="G2" s="261"/>
      <c r="H2" s="261"/>
      <c r="I2" s="184"/>
      <c r="J2" s="261" t="s">
        <v>329</v>
      </c>
      <c r="K2" s="261"/>
      <c r="L2" s="261"/>
    </row>
    <row r="3" spans="1:12" ht="30.75" thickBot="1" x14ac:dyDescent="0.4">
      <c r="A3" s="37"/>
      <c r="B3" s="5" t="s">
        <v>3</v>
      </c>
      <c r="C3" s="5" t="s">
        <v>4</v>
      </c>
      <c r="D3" s="253" t="s">
        <v>5</v>
      </c>
      <c r="E3" s="5"/>
      <c r="F3" s="5" t="s">
        <v>3</v>
      </c>
      <c r="G3" s="5" t="s">
        <v>4</v>
      </c>
      <c r="H3" s="253" t="s">
        <v>5</v>
      </c>
      <c r="I3" s="5"/>
      <c r="J3" s="5" t="s">
        <v>3</v>
      </c>
      <c r="K3" s="5" t="s">
        <v>4</v>
      </c>
      <c r="L3" s="253" t="s">
        <v>5</v>
      </c>
    </row>
    <row r="4" spans="1:12" x14ac:dyDescent="0.25">
      <c r="A4" s="6" t="s">
        <v>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x14ac:dyDescent="0.25">
      <c r="A5" s="217" t="s">
        <v>320</v>
      </c>
      <c r="B5" s="26"/>
      <c r="C5" s="26"/>
      <c r="D5" s="26"/>
      <c r="E5" s="26"/>
      <c r="F5" s="26"/>
      <c r="G5" s="217"/>
      <c r="H5" s="26"/>
      <c r="I5" s="26"/>
      <c r="J5" s="26"/>
      <c r="K5" s="38"/>
    </row>
    <row r="6" spans="1:12" x14ac:dyDescent="0.25">
      <c r="A6" s="217" t="s">
        <v>321</v>
      </c>
      <c r="B6" s="26"/>
      <c r="C6" s="26"/>
      <c r="D6" s="26"/>
      <c r="E6" s="26"/>
      <c r="F6" s="26"/>
      <c r="G6" s="217"/>
      <c r="H6" s="26"/>
      <c r="I6" s="26"/>
      <c r="J6" s="26"/>
      <c r="K6" s="38"/>
    </row>
    <row r="7" spans="1:12" x14ac:dyDescent="0.25">
      <c r="A7" s="217" t="s">
        <v>322</v>
      </c>
      <c r="B7" s="218"/>
      <c r="C7" s="26"/>
      <c r="D7" s="218"/>
      <c r="E7" s="26"/>
      <c r="F7" s="218"/>
      <c r="G7" s="217"/>
      <c r="H7" s="26"/>
      <c r="I7" s="26"/>
      <c r="J7" s="218"/>
      <c r="K7" s="38"/>
    </row>
    <row r="8" spans="1:12" x14ac:dyDescent="0.25">
      <c r="A8" s="217" t="s">
        <v>323</v>
      </c>
      <c r="B8" s="26"/>
      <c r="C8" s="26"/>
      <c r="D8" s="26"/>
      <c r="E8" s="26"/>
      <c r="F8" s="219"/>
      <c r="G8" s="217"/>
      <c r="H8" s="218"/>
      <c r="I8" s="26"/>
      <c r="J8" s="219"/>
      <c r="K8" s="38"/>
      <c r="L8" s="1"/>
    </row>
    <row r="9" spans="1:12" x14ac:dyDescent="0.25">
      <c r="A9" s="217" t="s">
        <v>324</v>
      </c>
      <c r="B9" s="26"/>
      <c r="C9" s="26"/>
      <c r="D9" s="26"/>
      <c r="E9" s="26"/>
      <c r="F9" s="26"/>
      <c r="G9" s="220"/>
      <c r="H9" s="26"/>
      <c r="I9" s="26"/>
      <c r="J9" s="26"/>
      <c r="K9" s="185"/>
      <c r="L9" s="1"/>
    </row>
    <row r="10" spans="1:12" x14ac:dyDescent="0.25">
      <c r="A10" s="217"/>
      <c r="B10" s="26"/>
      <c r="C10" s="26"/>
      <c r="D10" s="26"/>
      <c r="E10" s="26"/>
      <c r="F10" s="26"/>
      <c r="G10" s="217"/>
      <c r="H10" s="26"/>
      <c r="I10" s="26"/>
      <c r="J10" s="26"/>
      <c r="K10" s="38"/>
    </row>
    <row r="11" spans="1:12" x14ac:dyDescent="0.25">
      <c r="A11" s="217"/>
      <c r="B11" s="26"/>
      <c r="C11" s="26"/>
      <c r="D11" s="26"/>
      <c r="E11" s="26"/>
      <c r="F11" s="26"/>
      <c r="G11" s="217"/>
      <c r="H11" s="26"/>
      <c r="I11" s="26"/>
      <c r="J11" s="26"/>
      <c r="K11" s="38"/>
    </row>
    <row r="12" spans="1:12" x14ac:dyDescent="0.25">
      <c r="A12" s="217"/>
      <c r="B12" s="26"/>
      <c r="C12" s="26"/>
      <c r="D12" s="26"/>
      <c r="E12" s="26"/>
      <c r="F12" s="26"/>
      <c r="G12" s="217"/>
      <c r="H12" s="26"/>
      <c r="I12" s="26"/>
      <c r="J12" s="26"/>
      <c r="K12" s="38"/>
    </row>
    <row r="13" spans="1:12" x14ac:dyDescent="0.25">
      <c r="A13" s="217"/>
      <c r="B13" s="26"/>
      <c r="C13" s="26"/>
      <c r="D13" s="26"/>
      <c r="E13" s="26"/>
      <c r="F13" s="26"/>
      <c r="G13" s="217"/>
      <c r="H13" s="218"/>
      <c r="I13" s="26"/>
      <c r="J13" s="26"/>
      <c r="K13" s="38"/>
    </row>
    <row r="14" spans="1:12" x14ac:dyDescent="0.25">
      <c r="G14" s="38"/>
      <c r="K14" s="38"/>
    </row>
    <row r="15" spans="1:12" x14ac:dyDescent="0.25">
      <c r="A15" s="9" t="s">
        <v>9</v>
      </c>
      <c r="B15" s="10"/>
      <c r="C15" s="10"/>
      <c r="D15" s="10"/>
      <c r="E15" s="10"/>
      <c r="F15" s="10"/>
      <c r="G15" s="186"/>
      <c r="H15" s="10"/>
      <c r="I15" s="10"/>
      <c r="J15" s="10"/>
      <c r="K15" s="186"/>
      <c r="L15" s="10"/>
    </row>
    <row r="16" spans="1:12" x14ac:dyDescent="0.25">
      <c r="A16" s="38" t="s">
        <v>370</v>
      </c>
      <c r="B16" s="38"/>
      <c r="C16" s="38"/>
      <c r="D16" s="187"/>
      <c r="E16" s="38"/>
      <c r="F16" s="38"/>
      <c r="G16" s="38"/>
      <c r="H16" s="1"/>
      <c r="J16" s="38"/>
      <c r="K16" s="38"/>
      <c r="L16" s="1"/>
    </row>
    <row r="17" spans="1:12" x14ac:dyDescent="0.25">
      <c r="A17" s="217"/>
      <c r="B17" s="217"/>
      <c r="C17" s="217"/>
      <c r="D17" s="217"/>
      <c r="E17" s="217"/>
      <c r="F17" s="217"/>
      <c r="G17" s="217"/>
      <c r="H17" s="26"/>
      <c r="I17" s="26"/>
      <c r="J17" s="217"/>
      <c r="K17" s="38"/>
    </row>
    <row r="18" spans="1:12" x14ac:dyDescent="0.25">
      <c r="A18" s="217"/>
      <c r="B18" s="26"/>
      <c r="C18" s="217"/>
      <c r="D18" s="217"/>
      <c r="E18" s="217"/>
      <c r="F18" s="217"/>
      <c r="G18" s="217"/>
      <c r="H18" s="26"/>
      <c r="I18" s="26"/>
      <c r="J18" s="217"/>
      <c r="K18" s="38"/>
    </row>
    <row r="19" spans="1:12" x14ac:dyDescent="0.25">
      <c r="A19" s="217"/>
      <c r="B19" s="26"/>
      <c r="C19" s="217"/>
      <c r="D19" s="217"/>
      <c r="E19" s="217"/>
      <c r="F19" s="217"/>
      <c r="G19" s="217"/>
      <c r="H19" s="26"/>
      <c r="I19" s="26"/>
      <c r="J19" s="217"/>
      <c r="K19" s="38"/>
    </row>
    <row r="20" spans="1:12" x14ac:dyDescent="0.25">
      <c r="A20" s="217"/>
      <c r="B20" s="193"/>
      <c r="C20" s="193"/>
      <c r="D20" s="217"/>
      <c r="E20" s="193"/>
      <c r="F20" s="193"/>
      <c r="G20" s="217"/>
      <c r="H20" s="26"/>
      <c r="I20" s="26"/>
      <c r="J20" s="193"/>
      <c r="K20" s="38"/>
    </row>
    <row r="21" spans="1:12" x14ac:dyDescent="0.25">
      <c r="A21" s="217"/>
      <c r="B21" s="39"/>
      <c r="C21" s="39"/>
      <c r="D21" s="38"/>
      <c r="E21" s="39"/>
      <c r="F21" s="39"/>
      <c r="G21" s="38"/>
      <c r="J21" s="39"/>
      <c r="K21" s="38"/>
    </row>
    <row r="22" spans="1:12" x14ac:dyDescent="0.25">
      <c r="A22" s="217"/>
      <c r="B22" s="38"/>
      <c r="C22" s="38"/>
      <c r="D22" s="38"/>
      <c r="E22" s="38"/>
      <c r="F22" s="38"/>
      <c r="G22" s="38"/>
      <c r="J22" s="38"/>
      <c r="K22" s="38"/>
    </row>
    <row r="23" spans="1:12" x14ac:dyDescent="0.25">
      <c r="A23" s="217"/>
      <c r="B23" s="38"/>
      <c r="C23" s="38"/>
      <c r="D23" s="38"/>
      <c r="E23" s="38"/>
      <c r="F23" s="38"/>
      <c r="G23" s="38"/>
      <c r="J23" s="38"/>
      <c r="K23" s="38"/>
    </row>
    <row r="24" spans="1:12" x14ac:dyDescent="0.25">
      <c r="A24" s="217"/>
      <c r="B24" s="38"/>
      <c r="C24" s="38"/>
      <c r="D24" s="38"/>
      <c r="E24" s="38"/>
      <c r="F24" s="38"/>
      <c r="G24" s="38"/>
      <c r="J24" s="38"/>
      <c r="K24" s="38"/>
    </row>
    <row r="26" spans="1:12" x14ac:dyDescent="0.25">
      <c r="A26" s="13" t="s">
        <v>6</v>
      </c>
      <c r="B26" s="13">
        <f>SUM(B5:B24)</f>
        <v>0</v>
      </c>
      <c r="C26" s="17"/>
      <c r="D26" s="13">
        <f>SUM(D5:D24)</f>
        <v>0</v>
      </c>
      <c r="E26" s="13"/>
      <c r="F26" s="13">
        <f>SUM(F5:F24)</f>
        <v>0</v>
      </c>
      <c r="G26" s="17"/>
      <c r="H26" s="13">
        <f>SUM(H5:H24)</f>
        <v>0</v>
      </c>
      <c r="I26" s="13"/>
      <c r="J26" s="13">
        <f>SUM(J5:J24)</f>
        <v>0</v>
      </c>
      <c r="K26" s="13"/>
      <c r="L26" s="13">
        <f>SUM(L5:L24)</f>
        <v>0</v>
      </c>
    </row>
  </sheetData>
  <mergeCells count="3">
    <mergeCell ref="B2:D2"/>
    <mergeCell ref="F2:H2"/>
    <mergeCell ref="J2:L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B1" sqref="B1:D1"/>
    </sheetView>
  </sheetViews>
  <sheetFormatPr defaultRowHeight="15" x14ac:dyDescent="0.25"/>
  <cols>
    <col min="1" max="1" width="63.7109375" bestFit="1" customWidth="1"/>
    <col min="4" max="4" width="14.28515625" bestFit="1" customWidth="1"/>
    <col min="5" max="5" width="3.28515625" customWidth="1"/>
    <col min="8" max="8" width="14.42578125" bestFit="1" customWidth="1"/>
    <col min="12" max="12" width="15.28515625" bestFit="1" customWidth="1"/>
  </cols>
  <sheetData>
    <row r="1" spans="1:12" ht="21" x14ac:dyDescent="0.35">
      <c r="A1" s="37" t="s">
        <v>7</v>
      </c>
      <c r="B1" s="261" t="str">
        <f>'Fig 2.EFE'!B2:D2</f>
        <v>Division I NAME</v>
      </c>
      <c r="C1" s="261"/>
      <c r="D1" s="261"/>
      <c r="E1" s="206"/>
      <c r="F1" s="261" t="str">
        <f>'Fig 2.EFE'!F2:H2</f>
        <v>Division II NAME</v>
      </c>
      <c r="G1" s="261"/>
      <c r="H1" s="261"/>
      <c r="I1" s="206"/>
      <c r="J1" s="261" t="str">
        <f>'Fig 2.EFE'!J2:L2</f>
        <v>Division III NAME</v>
      </c>
      <c r="K1" s="261"/>
      <c r="L1" s="261"/>
    </row>
    <row r="2" spans="1:12" ht="21.75" thickBot="1" x14ac:dyDescent="0.4">
      <c r="A2" s="37"/>
      <c r="B2" s="5" t="s">
        <v>3</v>
      </c>
      <c r="C2" s="5" t="s">
        <v>4</v>
      </c>
      <c r="D2" s="5" t="s">
        <v>5</v>
      </c>
      <c r="E2" s="5"/>
      <c r="F2" s="5" t="s">
        <v>3</v>
      </c>
      <c r="G2" s="5" t="s">
        <v>4</v>
      </c>
      <c r="H2" s="5" t="s">
        <v>5</v>
      </c>
      <c r="I2" s="5"/>
      <c r="J2" s="5" t="s">
        <v>3</v>
      </c>
      <c r="K2" s="5" t="s">
        <v>4</v>
      </c>
      <c r="L2" s="5" t="s">
        <v>5</v>
      </c>
    </row>
    <row r="3" spans="1:12" x14ac:dyDescent="0.25">
      <c r="A3" s="6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30" x14ac:dyDescent="0.25">
      <c r="A4" s="259" t="s">
        <v>327</v>
      </c>
      <c r="B4" s="26"/>
      <c r="C4" s="26"/>
      <c r="D4" s="26"/>
      <c r="E4" s="26"/>
      <c r="F4" s="26"/>
      <c r="G4" s="217"/>
      <c r="H4" s="26"/>
      <c r="I4" s="26"/>
      <c r="J4" s="26"/>
      <c r="K4" s="38"/>
    </row>
    <row r="5" spans="1:12" x14ac:dyDescent="0.25">
      <c r="A5" s="217" t="s">
        <v>328</v>
      </c>
      <c r="B5" s="26"/>
      <c r="C5" s="26"/>
      <c r="D5" s="26"/>
      <c r="E5" s="26"/>
      <c r="F5" s="26"/>
      <c r="G5" s="217"/>
      <c r="H5" s="26"/>
      <c r="I5" s="26"/>
      <c r="J5" s="26"/>
      <c r="K5" s="38"/>
    </row>
    <row r="6" spans="1:12" x14ac:dyDescent="0.25">
      <c r="A6" s="217"/>
      <c r="B6" s="218"/>
      <c r="C6" s="26"/>
      <c r="D6" s="218"/>
      <c r="E6" s="26"/>
      <c r="F6" s="218"/>
      <c r="G6" s="217"/>
      <c r="H6" s="26"/>
      <c r="I6" s="26"/>
      <c r="J6" s="218"/>
      <c r="K6" s="38"/>
    </row>
    <row r="7" spans="1:12" x14ac:dyDescent="0.25">
      <c r="A7" s="217"/>
      <c r="B7" s="26"/>
      <c r="C7" s="26"/>
      <c r="D7" s="26"/>
      <c r="E7" s="26"/>
      <c r="F7" s="219"/>
      <c r="G7" s="217"/>
      <c r="H7" s="218"/>
      <c r="I7" s="26"/>
      <c r="J7" s="219"/>
      <c r="K7" s="38"/>
      <c r="L7" s="1"/>
    </row>
    <row r="8" spans="1:12" x14ac:dyDescent="0.25">
      <c r="A8" s="217"/>
      <c r="B8" s="26"/>
      <c r="C8" s="26"/>
      <c r="D8" s="26"/>
      <c r="E8" s="26"/>
      <c r="F8" s="26"/>
      <c r="G8" s="220"/>
      <c r="H8" s="26"/>
      <c r="I8" s="26"/>
      <c r="J8" s="26"/>
      <c r="K8" s="185"/>
      <c r="L8" s="1"/>
    </row>
    <row r="9" spans="1:12" x14ac:dyDescent="0.25">
      <c r="A9" s="217"/>
      <c r="B9" s="26"/>
      <c r="C9" s="26"/>
      <c r="D9" s="26"/>
      <c r="E9" s="26"/>
      <c r="F9" s="26"/>
      <c r="G9" s="217"/>
      <c r="H9" s="26"/>
      <c r="I9" s="26"/>
      <c r="J9" s="26"/>
      <c r="K9" s="38"/>
    </row>
    <row r="10" spans="1:12" x14ac:dyDescent="0.25">
      <c r="A10" s="217"/>
      <c r="B10" s="26"/>
      <c r="C10" s="26"/>
      <c r="D10" s="26"/>
      <c r="E10" s="26"/>
      <c r="F10" s="26"/>
      <c r="G10" s="217"/>
      <c r="H10" s="26"/>
      <c r="I10" s="26"/>
      <c r="J10" s="26"/>
      <c r="K10" s="38"/>
    </row>
    <row r="11" spans="1:12" x14ac:dyDescent="0.25">
      <c r="A11" s="217"/>
      <c r="B11" s="26"/>
      <c r="C11" s="26"/>
      <c r="D11" s="26"/>
      <c r="E11" s="26"/>
      <c r="F11" s="26"/>
      <c r="G11" s="217"/>
      <c r="H11" s="26"/>
      <c r="I11" s="26"/>
      <c r="J11" s="26"/>
      <c r="K11" s="38"/>
    </row>
    <row r="12" spans="1:12" x14ac:dyDescent="0.25">
      <c r="A12" s="217"/>
      <c r="B12" s="26"/>
      <c r="C12" s="26"/>
      <c r="D12" s="26"/>
      <c r="E12" s="26"/>
      <c r="F12" s="26"/>
      <c r="G12" s="217"/>
      <c r="H12" s="218"/>
      <c r="I12" s="26"/>
      <c r="J12" s="26"/>
      <c r="K12" s="38"/>
    </row>
    <row r="13" spans="1:12" x14ac:dyDescent="0.25">
      <c r="G13" s="38"/>
      <c r="K13" s="38"/>
    </row>
    <row r="14" spans="1:12" x14ac:dyDescent="0.25">
      <c r="A14" s="9" t="s">
        <v>9</v>
      </c>
      <c r="B14" s="10"/>
      <c r="C14" s="10"/>
      <c r="D14" s="10"/>
      <c r="E14" s="10"/>
      <c r="F14" s="10"/>
      <c r="G14" s="186"/>
      <c r="H14" s="10"/>
      <c r="I14" s="10"/>
      <c r="J14" s="10"/>
      <c r="K14" s="186"/>
      <c r="L14" s="10"/>
    </row>
    <row r="15" spans="1:12" x14ac:dyDescent="0.25">
      <c r="A15" s="38"/>
      <c r="B15" s="38"/>
      <c r="C15" s="38"/>
      <c r="D15" s="187"/>
      <c r="E15" s="38"/>
      <c r="F15" s="38"/>
      <c r="G15" s="38"/>
      <c r="H15" s="1"/>
      <c r="J15" s="38"/>
      <c r="K15" s="38"/>
      <c r="L15" s="1"/>
    </row>
    <row r="16" spans="1:12" x14ac:dyDescent="0.25">
      <c r="A16" s="217"/>
      <c r="B16" s="217"/>
      <c r="C16" s="217"/>
      <c r="D16" s="217"/>
      <c r="E16" s="217"/>
      <c r="F16" s="217"/>
      <c r="G16" s="217"/>
      <c r="H16" s="26"/>
      <c r="I16" s="26"/>
      <c r="J16" s="217"/>
      <c r="K16" s="38"/>
    </row>
    <row r="17" spans="1:12" x14ac:dyDescent="0.25">
      <c r="A17" s="217"/>
      <c r="B17" s="26"/>
      <c r="C17" s="217"/>
      <c r="D17" s="217"/>
      <c r="E17" s="217"/>
      <c r="F17" s="217"/>
      <c r="G17" s="217"/>
      <c r="H17" s="26"/>
      <c r="I17" s="26"/>
      <c r="J17" s="217"/>
      <c r="K17" s="38"/>
    </row>
    <row r="18" spans="1:12" x14ac:dyDescent="0.25">
      <c r="A18" s="217"/>
      <c r="B18" s="26"/>
      <c r="C18" s="217"/>
      <c r="D18" s="217"/>
      <c r="E18" s="217"/>
      <c r="F18" s="217"/>
      <c r="G18" s="217"/>
      <c r="H18" s="26"/>
      <c r="I18" s="26"/>
      <c r="J18" s="217"/>
      <c r="K18" s="38"/>
    </row>
    <row r="19" spans="1:12" x14ac:dyDescent="0.25">
      <c r="A19" s="217"/>
      <c r="B19" s="193"/>
      <c r="C19" s="193"/>
      <c r="D19" s="217"/>
      <c r="E19" s="193"/>
      <c r="F19" s="193"/>
      <c r="G19" s="217"/>
      <c r="H19" s="26"/>
      <c r="I19" s="26"/>
      <c r="J19" s="193"/>
      <c r="K19" s="38"/>
    </row>
    <row r="20" spans="1:12" x14ac:dyDescent="0.25">
      <c r="A20" s="217"/>
      <c r="B20" s="39"/>
      <c r="C20" s="39"/>
      <c r="D20" s="38"/>
      <c r="E20" s="39"/>
      <c r="F20" s="39"/>
      <c r="G20" s="38"/>
      <c r="J20" s="39"/>
      <c r="K20" s="38"/>
    </row>
    <row r="21" spans="1:12" x14ac:dyDescent="0.25">
      <c r="A21" s="217"/>
      <c r="B21" s="38"/>
      <c r="C21" s="38"/>
      <c r="D21" s="38"/>
      <c r="E21" s="38"/>
      <c r="F21" s="38"/>
      <c r="G21" s="38"/>
      <c r="J21" s="38"/>
      <c r="K21" s="38"/>
    </row>
    <row r="22" spans="1:12" x14ac:dyDescent="0.25">
      <c r="A22" s="217"/>
      <c r="B22" s="38"/>
      <c r="C22" s="38"/>
      <c r="D22" s="38"/>
      <c r="E22" s="38"/>
      <c r="F22" s="38"/>
      <c r="G22" s="38"/>
      <c r="J22" s="38"/>
      <c r="K22" s="38"/>
    </row>
    <row r="23" spans="1:12" x14ac:dyDescent="0.25">
      <c r="A23" s="217"/>
      <c r="B23" s="38"/>
      <c r="C23" s="38"/>
      <c r="D23" s="38"/>
      <c r="E23" s="38"/>
      <c r="F23" s="38"/>
      <c r="G23" s="38"/>
      <c r="J23" s="38"/>
      <c r="K23" s="38"/>
    </row>
    <row r="25" spans="1:12" x14ac:dyDescent="0.25">
      <c r="A25" s="13" t="s">
        <v>6</v>
      </c>
      <c r="B25" s="13">
        <f>SUM(B4:B23)</f>
        <v>0</v>
      </c>
      <c r="C25" s="17"/>
      <c r="D25" s="13">
        <f>SUM(D4:D23)</f>
        <v>0</v>
      </c>
      <c r="E25" s="13"/>
      <c r="F25" s="13">
        <f>SUM(F4:F23)</f>
        <v>0</v>
      </c>
      <c r="G25" s="17"/>
      <c r="H25" s="13">
        <f>SUM(H4:H23)</f>
        <v>0</v>
      </c>
      <c r="I25" s="13"/>
      <c r="J25" s="13">
        <f>SUM(J4:J23)</f>
        <v>0</v>
      </c>
      <c r="K25" s="13"/>
      <c r="L25" s="13">
        <f>SUM(L4:L23)</f>
        <v>0</v>
      </c>
    </row>
  </sheetData>
  <mergeCells count="3">
    <mergeCell ref="B1:D1"/>
    <mergeCell ref="F1:H1"/>
    <mergeCell ref="J1:L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2" sqref="A2"/>
    </sheetView>
  </sheetViews>
  <sheetFormatPr defaultRowHeight="15" x14ac:dyDescent="0.25"/>
  <cols>
    <col min="1" max="1" width="35.42578125" customWidth="1"/>
  </cols>
  <sheetData>
    <row r="1" spans="1:8" ht="21" x14ac:dyDescent="0.35">
      <c r="A1" s="16" t="s">
        <v>373</v>
      </c>
    </row>
    <row r="2" spans="1:8" x14ac:dyDescent="0.25">
      <c r="A2" s="13"/>
      <c r="B2" s="17"/>
      <c r="C2" s="262" t="s">
        <v>340</v>
      </c>
      <c r="D2" s="262"/>
      <c r="E2" s="262" t="s">
        <v>341</v>
      </c>
      <c r="F2" s="262"/>
      <c r="G2" s="262" t="s">
        <v>342</v>
      </c>
      <c r="H2" s="262"/>
    </row>
    <row r="3" spans="1:8" x14ac:dyDescent="0.25">
      <c r="A3" s="13" t="s">
        <v>65</v>
      </c>
      <c r="B3" s="13" t="s">
        <v>3</v>
      </c>
      <c r="C3" s="13" t="s">
        <v>4</v>
      </c>
      <c r="D3" s="13" t="s">
        <v>66</v>
      </c>
      <c r="E3" s="13" t="s">
        <v>4</v>
      </c>
      <c r="F3" s="13" t="s">
        <v>66</v>
      </c>
      <c r="G3" s="13" t="s">
        <v>4</v>
      </c>
      <c r="H3" s="13" t="s">
        <v>66</v>
      </c>
    </row>
    <row r="4" spans="1:8" ht="30" x14ac:dyDescent="0.25">
      <c r="A4" s="2" t="s">
        <v>337</v>
      </c>
      <c r="G4" s="67"/>
    </row>
    <row r="5" spans="1:8" x14ac:dyDescent="0.25">
      <c r="A5" t="s">
        <v>338</v>
      </c>
    </row>
    <row r="6" spans="1:8" x14ac:dyDescent="0.25">
      <c r="A6" t="s">
        <v>339</v>
      </c>
    </row>
    <row r="7" spans="1:8" x14ac:dyDescent="0.25">
      <c r="B7" s="1"/>
    </row>
    <row r="12" spans="1:8" x14ac:dyDescent="0.25">
      <c r="B12" s="68"/>
      <c r="D12" s="10"/>
      <c r="F12" s="10"/>
      <c r="G12" s="11"/>
      <c r="H12" s="10"/>
    </row>
    <row r="13" spans="1:8" x14ac:dyDescent="0.25">
      <c r="A13" s="19" t="s">
        <v>297</v>
      </c>
      <c r="B13" s="19">
        <f>SUM(B4:B12)</f>
        <v>0</v>
      </c>
      <c r="D13" s="19">
        <f>SUM(D4:D12)</f>
        <v>0</v>
      </c>
      <c r="F13" s="19">
        <f>SUM(F4:F12)</f>
        <v>0</v>
      </c>
      <c r="H13" s="19">
        <f>SUM(H4:H12)</f>
        <v>0</v>
      </c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Fig 1a.PFF-1</vt:lpstr>
      <vt:lpstr>Fig 1b.PFF-2</vt:lpstr>
      <vt:lpstr>Fig 1c.PFF-3</vt:lpstr>
      <vt:lpstr>Fig 1d.PFF-4</vt:lpstr>
      <vt:lpstr>Fig 1e.PFF-5</vt:lpstr>
      <vt:lpstr>Fig 1f.PFF Summary</vt:lpstr>
      <vt:lpstr>Fig 2.EFE</vt:lpstr>
      <vt:lpstr>Fig 2b.EFE After</vt:lpstr>
      <vt:lpstr>Fig 3. CPM</vt:lpstr>
      <vt:lpstr>Fig 4. RBV</vt:lpstr>
      <vt:lpstr>Fig 5. IFE</vt:lpstr>
      <vt:lpstr>Fig 5b. IFE After</vt:lpstr>
      <vt:lpstr>Fig 6. SWOT</vt:lpstr>
      <vt:lpstr>Fig 7. SPACE</vt:lpstr>
      <vt:lpstr>Fig 8. BCG</vt:lpstr>
      <vt:lpstr>Fig 9. IE</vt:lpstr>
      <vt:lpstr>Fig 10. Grand</vt:lpstr>
      <vt:lpstr>Fig 11. Plain Vanilla Summary</vt:lpstr>
      <vt:lpstr>Fig 12. QSPM</vt:lpstr>
      <vt:lpstr>Fig 13a. Debt-Stock</vt:lpstr>
      <vt:lpstr>Fig 13b.Scenario 1</vt:lpstr>
      <vt:lpstr>Fib 13c.Scenario 2</vt:lpstr>
      <vt:lpstr>Fig 14. Income Statement</vt:lpstr>
      <vt:lpstr>Fig 15. Financial Forecast</vt:lpstr>
      <vt:lpstr>Fig 16. Financial Ratios</vt:lpstr>
      <vt:lpstr>Template-IncSta-BalSheet</vt:lpstr>
    </vt:vector>
  </TitlesOfParts>
  <Company>Clarion University of 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Sariano, Kristin</dc:creator>
  <cp:lastModifiedBy>Sylvia Rabo</cp:lastModifiedBy>
  <cp:lastPrinted>2013-09-27T01:33:40Z</cp:lastPrinted>
  <dcterms:created xsi:type="dcterms:W3CDTF">2013-09-04T15:47:03Z</dcterms:created>
  <dcterms:modified xsi:type="dcterms:W3CDTF">2017-03-01T05:17:43Z</dcterms:modified>
</cp:coreProperties>
</file>